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0.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1.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4.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5.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6.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18.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9.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22.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efencarga - Asistente de Investigaciones\INVESTIGACIONES\Informe indicadores logísticos\2022\Septiembre\"/>
    </mc:Choice>
  </mc:AlternateContent>
  <workbookProtection workbookAlgorithmName="SHA-512" workbookHashValue="RyDZVifVzeaiAEwxuaKTmqxyhq7tSDT/mWk7lbDO108a3fW93czXOOUIq37TzBAUTFBOj7jBNI91W0dZMrwEEg==" workbookSaltValue="ixAgbs3bjqHPzXEO0Qtx/A==" workbookSpinCount="100000" lockStructure="1"/>
  <bookViews>
    <workbookView xWindow="0" yWindow="0" windowWidth="20340" windowHeight="6945" tabRatio="906"/>
  </bookViews>
  <sheets>
    <sheet name="Portada" sheetId="46" r:id="rId1"/>
    <sheet name="EMMET" sheetId="22" r:id="rId2"/>
    <sheet name="Datos EMMET" sheetId="39" state="hidden" r:id="rId3"/>
    <sheet name="IPI" sheetId="49" r:id="rId4"/>
    <sheet name="Datos IPI" sheetId="50" state="hidden" r:id="rId5"/>
    <sheet name="EMS" sheetId="51" r:id="rId6"/>
    <sheet name="Datos EMS" sheetId="52" state="hidden" r:id="rId7"/>
    <sheet name="Exportaciones" sheetId="8" r:id="rId8"/>
    <sheet name="PIB ant" sheetId="18" state="hidden" r:id="rId9"/>
    <sheet name="Datos CE" sheetId="38" state="hidden" r:id="rId10"/>
    <sheet name="Importaciones" sheetId="37" r:id="rId11"/>
    <sheet name="Movimiento Portuario" sheetId="20" r:id="rId12"/>
    <sheet name="Datos MP" sheetId="42" state="hidden" r:id="rId13"/>
    <sheet name="PIB" sheetId="47" r:id="rId14"/>
    <sheet name="Datos PIB" sheetId="40" state="hidden" r:id="rId15"/>
    <sheet name="RNDC" sheetId="25" r:id="rId16"/>
    <sheet name="RNDC (2)" sheetId="54" state="hidden" r:id="rId17"/>
    <sheet name="IPT" sheetId="35" r:id="rId18"/>
    <sheet name="Datos ICTC" sheetId="41" state="hidden" r:id="rId19"/>
    <sheet name="ICTC" sheetId="19" r:id="rId20"/>
    <sheet name="Datos ACPM" sheetId="43" state="hidden" r:id="rId21"/>
    <sheet name="ACPM" sheetId="32" r:id="rId22"/>
    <sheet name="Demanda de Energía" sheetId="34" r:id="rId23"/>
    <sheet name="Datos Dda Ener" sheetId="44" state="hidden" r:id="rId24"/>
    <sheet name="Piratería" sheetId="26" r:id="rId25"/>
    <sheet name="Accidentalidad Vial" sheetId="27" r:id="rId26"/>
    <sheet name="Trans. Carga Accidentalidad" sheetId="57" state="hidden" r:id="rId27"/>
    <sheet name="Portal Logístico de Colombi (2" sheetId="56" state="hidden" r:id="rId28"/>
    <sheet name="Portal Logístico de Colombia" sheetId="53" state="hidden" r:id="rId29"/>
    <sheet name="Competitividad" sheetId="23" state="hidden" r:id="rId30"/>
    <sheet name="Índ. Desempeño Logístico" sheetId="28" state="hidden" r:id="rId31"/>
    <sheet name="Observatorio Nacional Logística" sheetId="45" r:id="rId32"/>
  </sheets>
  <externalReferences>
    <externalReference r:id="rId33"/>
  </externalReferences>
  <calcPr calcId="152511"/>
</workbook>
</file>

<file path=xl/calcChain.xml><?xml version="1.0" encoding="utf-8"?>
<calcChain xmlns="http://schemas.openxmlformats.org/spreadsheetml/2006/main">
  <c r="N141" i="38" l="1"/>
  <c r="K141" i="38"/>
  <c r="O141" i="38"/>
  <c r="J141" i="38"/>
  <c r="E16" i="35" l="1"/>
  <c r="E15" i="35"/>
  <c r="E14" i="35"/>
  <c r="E13" i="35"/>
  <c r="E12" i="35"/>
  <c r="E11" i="35"/>
  <c r="E10" i="35"/>
  <c r="E9" i="35"/>
  <c r="E8" i="35"/>
  <c r="E7" i="35"/>
  <c r="D59" i="32" l="1"/>
  <c r="E143" i="43"/>
  <c r="E59" i="32" l="1"/>
  <c r="D107" i="25" l="1"/>
  <c r="E107" i="25"/>
  <c r="F107" i="25"/>
  <c r="G107" i="25"/>
  <c r="C107" i="25"/>
  <c r="D87" i="25"/>
  <c r="E87" i="25"/>
  <c r="F87" i="25"/>
  <c r="G87" i="25"/>
  <c r="C87" i="25"/>
  <c r="D66" i="25"/>
  <c r="E66" i="25"/>
  <c r="F66" i="25"/>
  <c r="G66" i="25"/>
  <c r="C66" i="25"/>
  <c r="D20" i="25"/>
  <c r="E20" i="25"/>
  <c r="F20" i="25"/>
  <c r="G20" i="25"/>
  <c r="C20" i="25"/>
  <c r="H87" i="25" l="1"/>
  <c r="D23" i="27"/>
  <c r="G19" i="26"/>
  <c r="F19" i="26"/>
  <c r="E19" i="26"/>
  <c r="D19" i="26"/>
  <c r="C19" i="26"/>
  <c r="D58" i="32" l="1"/>
  <c r="E58" i="32"/>
  <c r="E142" i="43" l="1"/>
  <c r="O8" i="37" l="1"/>
  <c r="J140" i="38"/>
  <c r="K140" i="38"/>
  <c r="N140" i="38"/>
  <c r="O140" i="38"/>
  <c r="E141" i="43" l="1"/>
  <c r="D57" i="32" l="1"/>
  <c r="E57" i="32"/>
  <c r="O41" i="37" l="1"/>
  <c r="E78" i="27" l="1"/>
  <c r="E83" i="27"/>
  <c r="E82" i="27"/>
  <c r="E81" i="27"/>
  <c r="E80" i="27"/>
  <c r="E79" i="27"/>
  <c r="D84" i="27"/>
  <c r="F81" i="27" s="1"/>
  <c r="C84" i="27"/>
  <c r="G84" i="27" s="1"/>
  <c r="E43" i="27"/>
  <c r="E30" i="27"/>
  <c r="G21" i="25"/>
  <c r="F133" i="20"/>
  <c r="F132" i="20"/>
  <c r="F135" i="20"/>
  <c r="E135" i="20"/>
  <c r="D135" i="20"/>
  <c r="E134" i="20"/>
  <c r="F134" i="20"/>
  <c r="F100" i="20"/>
  <c r="E100" i="20"/>
  <c r="F99" i="20"/>
  <c r="G99" i="20" s="1"/>
  <c r="E99" i="20"/>
  <c r="F98" i="20"/>
  <c r="E98" i="20"/>
  <c r="G98" i="20"/>
  <c r="G100" i="20"/>
  <c r="D101" i="20"/>
  <c r="K102" i="20"/>
  <c r="S30" i="42"/>
  <c r="F84" i="27" l="1"/>
  <c r="F80" i="27"/>
  <c r="F78" i="27"/>
  <c r="F79" i="27"/>
  <c r="E84" i="27"/>
  <c r="G79" i="27"/>
  <c r="F83" i="27"/>
  <c r="F82" i="27"/>
  <c r="D67" i="25"/>
  <c r="F21" i="25"/>
  <c r="I53" i="42"/>
  <c r="J52" i="42"/>
  <c r="J56" i="42"/>
  <c r="AC5" i="42" l="1"/>
  <c r="D88" i="20"/>
  <c r="F87" i="20"/>
  <c r="F88" i="20"/>
  <c r="E87" i="20"/>
  <c r="D87" i="20"/>
  <c r="G77" i="20"/>
  <c r="E90" i="20"/>
  <c r="F70" i="20"/>
  <c r="E70" i="20"/>
  <c r="D70" i="20"/>
  <c r="D31" i="20" l="1"/>
  <c r="J29" i="20"/>
  <c r="C31" i="20"/>
  <c r="C32" i="20" s="1"/>
  <c r="D46" i="20" s="1"/>
  <c r="K137" i="38" l="1"/>
  <c r="E139" i="43" l="1"/>
  <c r="E140" i="43"/>
  <c r="D44" i="32" l="1"/>
  <c r="E55" i="32"/>
  <c r="E56" i="32"/>
  <c r="D55" i="32"/>
  <c r="D56" i="32"/>
  <c r="E67" i="27" l="1"/>
  <c r="E66" i="27"/>
  <c r="E65" i="27"/>
  <c r="E64" i="27"/>
  <c r="E63" i="27"/>
  <c r="E62" i="27"/>
  <c r="E61" i="27"/>
  <c r="E60" i="27"/>
  <c r="E59" i="27"/>
  <c r="E50" i="27"/>
  <c r="E51" i="27"/>
  <c r="E52" i="27"/>
  <c r="E53" i="27"/>
  <c r="E54" i="27"/>
  <c r="E49" i="27"/>
  <c r="E48" i="27"/>
  <c r="E47" i="27"/>
  <c r="E46" i="27"/>
  <c r="E45" i="27"/>
  <c r="E44" i="27"/>
  <c r="E32" i="27"/>
  <c r="E33" i="27"/>
  <c r="E34" i="27"/>
  <c r="E36" i="27"/>
  <c r="E31" i="27"/>
  <c r="E18" i="27"/>
  <c r="E19" i="27"/>
  <c r="E20" i="27"/>
  <c r="E21" i="27"/>
  <c r="E22" i="27"/>
  <c r="E17" i="27"/>
  <c r="E16" i="27"/>
  <c r="E35" i="27"/>
  <c r="D37" i="27"/>
  <c r="F18" i="27" l="1"/>
  <c r="G78" i="27"/>
  <c r="H79" i="27" s="1"/>
  <c r="F32" i="27"/>
  <c r="F30" i="27"/>
  <c r="F17" i="27"/>
  <c r="F22" i="27"/>
  <c r="F36" i="27"/>
  <c r="F35" i="27"/>
  <c r="F34" i="27"/>
  <c r="F16" i="27"/>
  <c r="F31" i="27"/>
  <c r="F33" i="27"/>
  <c r="F21" i="27"/>
  <c r="F20" i="27"/>
  <c r="F19" i="27"/>
  <c r="G67" i="25"/>
  <c r="F37" i="27" l="1"/>
  <c r="E138" i="43"/>
  <c r="E136" i="43"/>
  <c r="E137" i="43"/>
  <c r="D53" i="32" l="1"/>
  <c r="E53" i="32"/>
  <c r="D54" i="32"/>
  <c r="E54" i="32"/>
  <c r="N12" i="57" l="1"/>
  <c r="N11" i="57"/>
  <c r="N10" i="57"/>
  <c r="N9" i="57"/>
  <c r="N8" i="57"/>
  <c r="N7" i="57"/>
  <c r="M25" i="57"/>
  <c r="L25" i="57"/>
  <c r="K25" i="57"/>
  <c r="J25" i="57"/>
  <c r="I25" i="57"/>
  <c r="H25" i="57"/>
  <c r="G25" i="57"/>
  <c r="E25" i="57"/>
  <c r="D25" i="57"/>
  <c r="B25" i="57"/>
  <c r="N24" i="57"/>
  <c r="C25" i="57"/>
  <c r="N23" i="57"/>
  <c r="N22" i="57"/>
  <c r="N21" i="57"/>
  <c r="N20" i="57"/>
  <c r="N19" i="57"/>
  <c r="M13" i="57"/>
  <c r="L13" i="57"/>
  <c r="K13" i="57"/>
  <c r="J13" i="57"/>
  <c r="I13" i="57"/>
  <c r="H13" i="57"/>
  <c r="G13" i="57"/>
  <c r="F13" i="57"/>
  <c r="E13" i="57"/>
  <c r="D13" i="57"/>
  <c r="C13" i="57"/>
  <c r="B13" i="57"/>
  <c r="M51" i="57"/>
  <c r="L51" i="57"/>
  <c r="K51" i="57"/>
  <c r="J51" i="57"/>
  <c r="I51" i="57"/>
  <c r="H51" i="57"/>
  <c r="G51" i="57"/>
  <c r="E51" i="57"/>
  <c r="D51" i="57"/>
  <c r="B51" i="57"/>
  <c r="F50" i="57"/>
  <c r="F51" i="57" s="1"/>
  <c r="C50" i="57"/>
  <c r="C51" i="57" s="1"/>
  <c r="N49" i="57"/>
  <c r="N48" i="57"/>
  <c r="N47" i="57"/>
  <c r="N46" i="57"/>
  <c r="N45" i="57"/>
  <c r="M39" i="57"/>
  <c r="L39" i="57"/>
  <c r="K39" i="57"/>
  <c r="J39" i="57"/>
  <c r="I39" i="57"/>
  <c r="H39" i="57"/>
  <c r="G39" i="57"/>
  <c r="F39" i="57"/>
  <c r="E39" i="57"/>
  <c r="D39" i="57"/>
  <c r="C39" i="57"/>
  <c r="B39" i="57"/>
  <c r="L95" i="27"/>
  <c r="M91" i="27" s="1"/>
  <c r="E105" i="27"/>
  <c r="E106" i="27"/>
  <c r="E107" i="27"/>
  <c r="E108" i="27"/>
  <c r="E104" i="27"/>
  <c r="N13" i="57" l="1"/>
  <c r="M89" i="27"/>
  <c r="M94" i="27"/>
  <c r="M90" i="27"/>
  <c r="M93" i="27"/>
  <c r="M92" i="27"/>
  <c r="N25" i="57"/>
  <c r="F25" i="57"/>
  <c r="N50" i="57"/>
  <c r="N51" i="57" s="1"/>
  <c r="F108" i="27"/>
  <c r="F107" i="27"/>
  <c r="F106" i="27"/>
  <c r="F105" i="27"/>
  <c r="C97" i="27"/>
  <c r="D96" i="27" s="1"/>
  <c r="C119" i="27"/>
  <c r="D95" i="27" l="1"/>
  <c r="D94" i="27"/>
  <c r="D93" i="27"/>
  <c r="D92" i="27"/>
  <c r="D91" i="27"/>
  <c r="D89" i="27"/>
  <c r="D90" i="27"/>
  <c r="N81" i="27"/>
  <c r="H95" i="25" l="1"/>
  <c r="H106" i="25"/>
  <c r="H105" i="25"/>
  <c r="H104" i="25"/>
  <c r="H103" i="25"/>
  <c r="H102" i="25"/>
  <c r="H101" i="25"/>
  <c r="H100" i="25"/>
  <c r="H99" i="25"/>
  <c r="H98" i="25"/>
  <c r="H97" i="25"/>
  <c r="H96" i="25"/>
  <c r="H86" i="25"/>
  <c r="H85" i="25"/>
  <c r="H84" i="25"/>
  <c r="H83" i="25"/>
  <c r="H82" i="25"/>
  <c r="H81" i="25"/>
  <c r="H80" i="25"/>
  <c r="H79" i="25"/>
  <c r="H78" i="25"/>
  <c r="H77" i="25"/>
  <c r="H76" i="25"/>
  <c r="H75" i="25"/>
  <c r="C37" i="27" l="1"/>
  <c r="E37" i="27" s="1"/>
  <c r="C23" i="27"/>
  <c r="G83" i="27" s="1"/>
  <c r="H84" i="27" s="1"/>
  <c r="E71" i="20"/>
  <c r="I79" i="27" l="1"/>
  <c r="E23" i="27"/>
  <c r="N80" i="27"/>
  <c r="G93" i="27" s="1"/>
  <c r="H93" i="27" s="1"/>
  <c r="F23" i="27" l="1"/>
  <c r="J21" i="42"/>
  <c r="I22" i="42"/>
  <c r="I21" i="42"/>
  <c r="AD50" i="42"/>
  <c r="AD14" i="42"/>
  <c r="AC14" i="42"/>
  <c r="AC13" i="42"/>
  <c r="AC12" i="42"/>
  <c r="AC11" i="42"/>
  <c r="AD13" i="42"/>
  <c r="AD12" i="42"/>
  <c r="AD45" i="42" l="1"/>
  <c r="AC45" i="42"/>
  <c r="AD21" i="42"/>
  <c r="AC21" i="42"/>
  <c r="T20" i="42"/>
  <c r="T21" i="42"/>
  <c r="S21" i="42"/>
  <c r="S20" i="42"/>
  <c r="AC50" i="42"/>
  <c r="AD49" i="42"/>
  <c r="AC49" i="42"/>
  <c r="AD48" i="42"/>
  <c r="AC48" i="42"/>
  <c r="AD47" i="42"/>
  <c r="AC47" i="42"/>
  <c r="AD46" i="42"/>
  <c r="AC46" i="42"/>
  <c r="AD40" i="42"/>
  <c r="AC40" i="42"/>
  <c r="AI40" i="42" s="1"/>
  <c r="AD39" i="42"/>
  <c r="AC39" i="42"/>
  <c r="AI39" i="42" s="1"/>
  <c r="AD36" i="42"/>
  <c r="AC36" i="42"/>
  <c r="AD35" i="42"/>
  <c r="AC35" i="42"/>
  <c r="AI44" i="42" s="1"/>
  <c r="AD34" i="42"/>
  <c r="AC34" i="42"/>
  <c r="AD31" i="42"/>
  <c r="AC31" i="42"/>
  <c r="AI38" i="42" s="1"/>
  <c r="AD30" i="42"/>
  <c r="AC30" i="42"/>
  <c r="AI37" i="42" s="1"/>
  <c r="AD27" i="42"/>
  <c r="AC27" i="42"/>
  <c r="AI42" i="42" s="1"/>
  <c r="AD26" i="42"/>
  <c r="AC26" i="42"/>
  <c r="AI41" i="42" s="1"/>
  <c r="AD20" i="42"/>
  <c r="AC20" i="42"/>
  <c r="AD19" i="42"/>
  <c r="AC19" i="42"/>
  <c r="AC22" i="42" s="1"/>
  <c r="AI31" i="42" s="1"/>
  <c r="AD11" i="42"/>
  <c r="AD10" i="42"/>
  <c r="AC10" i="42"/>
  <c r="AD9" i="42"/>
  <c r="AC9" i="42"/>
  <c r="AD8" i="42"/>
  <c r="AC8" i="42"/>
  <c r="AD7" i="42"/>
  <c r="AC7" i="42"/>
  <c r="AD6" i="42"/>
  <c r="AC6" i="42"/>
  <c r="AC16" i="42" s="1"/>
  <c r="AI36" i="42" s="1"/>
  <c r="AD5" i="42"/>
  <c r="AC15" i="42"/>
  <c r="AI35" i="42" s="1"/>
  <c r="AI43" i="42" l="1"/>
  <c r="AC23" i="42"/>
  <c r="AI32" i="42" s="1"/>
  <c r="AO32" i="42" s="1"/>
  <c r="AC53" i="42"/>
  <c r="AI34" i="42" s="1"/>
  <c r="AC52" i="42"/>
  <c r="AI33" i="42" s="1"/>
  <c r="AD52" i="42"/>
  <c r="J20" i="42"/>
  <c r="J22" i="42"/>
  <c r="I20" i="42"/>
  <c r="AI45" i="42" l="1"/>
  <c r="H107" i="25" l="1"/>
  <c r="E67" i="25" l="1"/>
  <c r="F67" i="25"/>
  <c r="E52" i="32"/>
  <c r="E51" i="32"/>
  <c r="E50" i="32"/>
  <c r="D52" i="32"/>
  <c r="D51" i="32"/>
  <c r="D50" i="32"/>
  <c r="D49" i="32"/>
  <c r="E48" i="32"/>
  <c r="D48" i="32"/>
  <c r="E47" i="32"/>
  <c r="E46" i="32"/>
  <c r="E45" i="32"/>
  <c r="E44" i="32"/>
  <c r="E43" i="32"/>
  <c r="E134" i="43" l="1"/>
  <c r="E135" i="43"/>
  <c r="E50" i="25" l="1"/>
  <c r="E49" i="25"/>
  <c r="AI46" i="42" l="1"/>
  <c r="I11" i="42" l="1"/>
  <c r="E133" i="43" l="1"/>
  <c r="F40" i="26"/>
  <c r="E131" i="43"/>
  <c r="E132" i="43"/>
  <c r="E49" i="32"/>
  <c r="N16" i="38"/>
  <c r="N17" i="38"/>
  <c r="N18" i="38"/>
  <c r="N19" i="38"/>
  <c r="N20" i="38"/>
  <c r="N21" i="38"/>
  <c r="N22" i="38"/>
  <c r="N23" i="38"/>
  <c r="N24" i="38"/>
  <c r="N25" i="38"/>
  <c r="N26" i="38"/>
  <c r="N27" i="38"/>
  <c r="N28" i="38"/>
  <c r="N29" i="38"/>
  <c r="N30" i="38"/>
  <c r="N31" i="38"/>
  <c r="N32" i="38"/>
  <c r="N33" i="38"/>
  <c r="N34" i="38"/>
  <c r="N35" i="38"/>
  <c r="N36" i="38"/>
  <c r="N37"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N125" i="38"/>
  <c r="N126" i="38"/>
  <c r="N127" i="38"/>
  <c r="N128" i="38"/>
  <c r="N129" i="38"/>
  <c r="N130" i="38"/>
  <c r="N131" i="38"/>
  <c r="N132" i="38"/>
  <c r="N133" i="38"/>
  <c r="N134" i="38"/>
  <c r="N135" i="38"/>
  <c r="N136" i="38"/>
  <c r="N137" i="38"/>
  <c r="N138" i="38"/>
  <c r="N139" i="38"/>
  <c r="N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5" i="38"/>
  <c r="J4" i="38"/>
  <c r="J5" i="38"/>
  <c r="J6" i="38"/>
  <c r="J7" i="38"/>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J125" i="38"/>
  <c r="J126" i="38"/>
  <c r="J127" i="38"/>
  <c r="J128" i="38"/>
  <c r="J129" i="38"/>
  <c r="J130" i="38"/>
  <c r="J131" i="38"/>
  <c r="J132" i="38"/>
  <c r="J133" i="38"/>
  <c r="J134" i="38"/>
  <c r="J135" i="38"/>
  <c r="J136" i="38"/>
  <c r="J137" i="38"/>
  <c r="J138" i="38"/>
  <c r="J139" i="38"/>
  <c r="J3" i="38"/>
  <c r="K4" i="38"/>
  <c r="K5" i="38"/>
  <c r="K6" i="38"/>
  <c r="K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K125" i="38"/>
  <c r="K126" i="38"/>
  <c r="K127" i="38"/>
  <c r="K128" i="38"/>
  <c r="K129" i="38"/>
  <c r="K130" i="38"/>
  <c r="K131" i="38"/>
  <c r="K132" i="38"/>
  <c r="K133" i="38"/>
  <c r="K134" i="38"/>
  <c r="K135" i="38"/>
  <c r="K136" i="38"/>
  <c r="K138" i="38"/>
  <c r="K139" i="38"/>
  <c r="K3" i="38"/>
  <c r="C40" i="26" l="1"/>
  <c r="E21" i="25" l="1"/>
  <c r="E130" i="43"/>
  <c r="E127" i="43"/>
  <c r="E128" i="43"/>
  <c r="E129" i="43"/>
  <c r="D45" i="32"/>
  <c r="D46" i="32"/>
  <c r="D47" i="32"/>
  <c r="AO49" i="42" l="1"/>
  <c r="AO48" i="42"/>
  <c r="AO47" i="42"/>
  <c r="AO46" i="42"/>
  <c r="AO45" i="42"/>
  <c r="AO44" i="42"/>
  <c r="AO43" i="42"/>
  <c r="AO38" i="42"/>
  <c r="AO37" i="42"/>
  <c r="AO36" i="42"/>
  <c r="AO35" i="42"/>
  <c r="AO34" i="42"/>
  <c r="AO33" i="42"/>
  <c r="AI47" i="42"/>
  <c r="AO39" i="42" l="1"/>
  <c r="AO50" i="42"/>
  <c r="E88" i="20"/>
  <c r="D71" i="20"/>
  <c r="S11" i="42" l="1"/>
  <c r="J50" i="42"/>
  <c r="I50" i="42"/>
  <c r="J49" i="42"/>
  <c r="I49" i="42"/>
  <c r="J48" i="42"/>
  <c r="I48" i="42"/>
  <c r="J47" i="42"/>
  <c r="I47" i="42"/>
  <c r="J46" i="42"/>
  <c r="J53" i="42" s="1"/>
  <c r="I46" i="42"/>
  <c r="J45" i="42"/>
  <c r="I45" i="42"/>
  <c r="I52" i="42" s="1"/>
  <c r="J40" i="42"/>
  <c r="I40" i="42"/>
  <c r="AK40" i="42" s="1"/>
  <c r="AQ36" i="42" s="1"/>
  <c r="J39" i="42"/>
  <c r="I39" i="42"/>
  <c r="AK39" i="42" s="1"/>
  <c r="AQ47" i="42" s="1"/>
  <c r="M99" i="20" s="1"/>
  <c r="J36" i="42"/>
  <c r="I36" i="42"/>
  <c r="J35" i="42"/>
  <c r="I35" i="42"/>
  <c r="AK44" i="42" s="1"/>
  <c r="AQ38" i="42" s="1"/>
  <c r="J34" i="42"/>
  <c r="I34" i="42"/>
  <c r="AK43" i="42" s="1"/>
  <c r="AQ49" i="42" s="1"/>
  <c r="M98" i="20" s="1"/>
  <c r="J31" i="42"/>
  <c r="I31" i="42"/>
  <c r="AK38" i="42" s="1"/>
  <c r="AQ35" i="42" s="1"/>
  <c r="J30" i="42"/>
  <c r="I30" i="42"/>
  <c r="AK37" i="42" s="1"/>
  <c r="AQ46" i="42" s="1"/>
  <c r="M100" i="20" s="1"/>
  <c r="J27" i="42"/>
  <c r="I27" i="42"/>
  <c r="AK42" i="42" s="1"/>
  <c r="AQ37" i="42" s="1"/>
  <c r="J26" i="42"/>
  <c r="I26" i="42"/>
  <c r="AK41" i="42" s="1"/>
  <c r="AQ48" i="42" s="1"/>
  <c r="J19" i="42"/>
  <c r="J24" i="42" s="1"/>
  <c r="I19" i="42"/>
  <c r="J18" i="42"/>
  <c r="J23" i="42" s="1"/>
  <c r="I18" i="42"/>
  <c r="J13" i="42"/>
  <c r="I13" i="42"/>
  <c r="J12" i="42"/>
  <c r="I12" i="42"/>
  <c r="J11" i="42"/>
  <c r="J10" i="42"/>
  <c r="I10" i="42"/>
  <c r="J9" i="42"/>
  <c r="I9" i="42"/>
  <c r="J8" i="42"/>
  <c r="I8" i="42"/>
  <c r="J7" i="42"/>
  <c r="I7" i="42"/>
  <c r="J6" i="42"/>
  <c r="I6" i="42"/>
  <c r="J5" i="42"/>
  <c r="I5" i="42"/>
  <c r="J14" i="42" l="1"/>
  <c r="J15" i="42"/>
  <c r="AK31" i="42"/>
  <c r="AQ43" i="42" s="1"/>
  <c r="I23" i="42"/>
  <c r="I24" i="42"/>
  <c r="AK32" i="42"/>
  <c r="AQ32" i="42" s="1"/>
  <c r="I15" i="42"/>
  <c r="AK36" i="42" s="1"/>
  <c r="AQ34" i="42" s="1"/>
  <c r="F95" i="20" s="1"/>
  <c r="I14" i="42"/>
  <c r="AK33" i="42"/>
  <c r="AQ44" i="42" s="1"/>
  <c r="M96" i="20" s="1"/>
  <c r="AK34" i="42"/>
  <c r="AQ33" i="42" s="1"/>
  <c r="F96" i="20" s="1"/>
  <c r="I56" i="42" l="1"/>
  <c r="AK35" i="42"/>
  <c r="AQ39" i="42"/>
  <c r="F97" i="20"/>
  <c r="AK46" i="42"/>
  <c r="M97" i="20"/>
  <c r="J130" i="42"/>
  <c r="I130" i="42"/>
  <c r="J129" i="42"/>
  <c r="I129" i="42"/>
  <c r="J128" i="42"/>
  <c r="I128" i="42"/>
  <c r="J127" i="42"/>
  <c r="I127" i="42"/>
  <c r="J126" i="42"/>
  <c r="I126" i="42"/>
  <c r="J125" i="42"/>
  <c r="I125" i="42"/>
  <c r="AQ45" i="42" l="1"/>
  <c r="AK45" i="42"/>
  <c r="AK47" i="42" s="1"/>
  <c r="I132" i="42"/>
  <c r="I133" i="42"/>
  <c r="J132" i="42"/>
  <c r="L17" i="45"/>
  <c r="L18" i="45"/>
  <c r="L20" i="45"/>
  <c r="F18" i="45"/>
  <c r="M95" i="20" l="1"/>
  <c r="AQ50" i="42"/>
  <c r="T50" i="42"/>
  <c r="S50" i="42"/>
  <c r="T49" i="42"/>
  <c r="S49" i="42"/>
  <c r="T48" i="42"/>
  <c r="S48" i="42"/>
  <c r="T47" i="42"/>
  <c r="S47" i="42"/>
  <c r="T46" i="42"/>
  <c r="S46" i="42"/>
  <c r="T45" i="42"/>
  <c r="S45" i="42"/>
  <c r="T40" i="42"/>
  <c r="S40" i="42"/>
  <c r="AJ40" i="42" s="1"/>
  <c r="AP36" i="42" s="1"/>
  <c r="T39" i="42"/>
  <c r="S39" i="42"/>
  <c r="AJ39" i="42" s="1"/>
  <c r="AP47" i="42" s="1"/>
  <c r="L99" i="20" s="1"/>
  <c r="T36" i="42"/>
  <c r="S36" i="42"/>
  <c r="T35" i="42"/>
  <c r="S35" i="42"/>
  <c r="AJ44" i="42" s="1"/>
  <c r="AP38" i="42" s="1"/>
  <c r="T34" i="42"/>
  <c r="S34" i="42"/>
  <c r="T31" i="42"/>
  <c r="S31" i="42"/>
  <c r="AJ38" i="42" s="1"/>
  <c r="AP35" i="42" s="1"/>
  <c r="T30" i="42"/>
  <c r="AJ37" i="42"/>
  <c r="AP46" i="42" s="1"/>
  <c r="L100" i="20" s="1"/>
  <c r="T27" i="42"/>
  <c r="S27" i="42"/>
  <c r="AJ42" i="42" s="1"/>
  <c r="AP37" i="42" s="1"/>
  <c r="T26" i="42"/>
  <c r="S26" i="42"/>
  <c r="AJ41" i="42" s="1"/>
  <c r="AP48" i="42" s="1"/>
  <c r="T19" i="42"/>
  <c r="S19" i="42"/>
  <c r="S23" i="42" s="1"/>
  <c r="AJ32" i="42" s="1"/>
  <c r="T18" i="42"/>
  <c r="S18" i="42"/>
  <c r="S22" i="42" s="1"/>
  <c r="AJ31" i="42" s="1"/>
  <c r="T13" i="42"/>
  <c r="S13" i="42"/>
  <c r="T12" i="42"/>
  <c r="S12" i="42"/>
  <c r="T11" i="42"/>
  <c r="T10" i="42"/>
  <c r="S10" i="42"/>
  <c r="T9" i="42"/>
  <c r="S9" i="42"/>
  <c r="T8" i="42"/>
  <c r="S8" i="42"/>
  <c r="T7" i="42"/>
  <c r="S7" i="42"/>
  <c r="T6" i="42"/>
  <c r="S6" i="42"/>
  <c r="T5" i="42"/>
  <c r="S5" i="42"/>
  <c r="AJ43" i="42" l="1"/>
  <c r="AP49" i="42" s="1"/>
  <c r="L98" i="20" s="1"/>
  <c r="AP32" i="42"/>
  <c r="AP43" i="42"/>
  <c r="S14" i="42"/>
  <c r="S15" i="42"/>
  <c r="S53" i="42"/>
  <c r="AJ34" i="42" s="1"/>
  <c r="AP33" i="42" s="1"/>
  <c r="E96" i="20" s="1"/>
  <c r="S52" i="42"/>
  <c r="AJ33" i="42" s="1"/>
  <c r="AP44" i="42" s="1"/>
  <c r="L96" i="20" s="1"/>
  <c r="T52" i="42"/>
  <c r="AJ36" i="42" l="1"/>
  <c r="AJ35" i="42"/>
  <c r="L97" i="20"/>
  <c r="E97" i="20"/>
  <c r="AP34" i="42" l="1"/>
  <c r="E95" i="20" s="1"/>
  <c r="E102" i="20" s="1"/>
  <c r="D133" i="20" s="1"/>
  <c r="AJ46" i="42"/>
  <c r="AP45" i="42"/>
  <c r="L95" i="20" s="1"/>
  <c r="L102" i="20" s="1"/>
  <c r="E133" i="20" s="1"/>
  <c r="AJ45" i="42"/>
  <c r="AP39" i="42"/>
  <c r="G59" i="20"/>
  <c r="AJ47" i="42" l="1"/>
  <c r="AP50" i="42"/>
  <c r="H7" i="26"/>
  <c r="H8" i="26"/>
  <c r="H9" i="26"/>
  <c r="H10" i="26"/>
  <c r="H11" i="26"/>
  <c r="H12" i="26"/>
  <c r="H13" i="26"/>
  <c r="H14" i="26"/>
  <c r="H15" i="26"/>
  <c r="H16" i="26"/>
  <c r="H17" i="26"/>
  <c r="H18" i="26"/>
  <c r="H19" i="26" l="1"/>
  <c r="J30" i="20"/>
  <c r="E126" i="43" l="1"/>
  <c r="D43" i="32"/>
  <c r="E24" i="32" l="1"/>
  <c r="E25" i="32"/>
  <c r="E26" i="32"/>
  <c r="E27" i="32"/>
  <c r="E28" i="32"/>
  <c r="E29" i="32"/>
  <c r="E30" i="32"/>
  <c r="E31" i="32"/>
  <c r="E32" i="32"/>
  <c r="E33" i="32"/>
  <c r="E34" i="32"/>
  <c r="E35" i="32"/>
  <c r="E36" i="32"/>
  <c r="E37" i="32"/>
  <c r="E38" i="32"/>
  <c r="E39" i="32"/>
  <c r="E40" i="32"/>
  <c r="E41" i="32"/>
  <c r="E42" i="32"/>
  <c r="E123" i="43"/>
  <c r="E124" i="43"/>
  <c r="E125" i="43"/>
  <c r="D40" i="32" l="1"/>
  <c r="D41" i="32"/>
  <c r="D42" i="32"/>
  <c r="M105" i="53" l="1"/>
  <c r="D105" i="53"/>
  <c r="C180" i="53"/>
  <c r="D180" i="53"/>
  <c r="L180" i="53"/>
  <c r="M180" i="53"/>
  <c r="D127" i="53"/>
  <c r="E122" i="53" s="1"/>
  <c r="M36" i="53"/>
  <c r="D36" i="53"/>
  <c r="C36" i="53" l="1"/>
  <c r="F224" i="56"/>
  <c r="D224" i="56"/>
  <c r="C224" i="56"/>
  <c r="G223" i="56"/>
  <c r="E223" i="56"/>
  <c r="G222" i="56"/>
  <c r="E222" i="56"/>
  <c r="G221" i="56"/>
  <c r="E221" i="56"/>
  <c r="G220" i="56"/>
  <c r="E220" i="56"/>
  <c r="G219" i="56"/>
  <c r="E219" i="56"/>
  <c r="G218" i="56"/>
  <c r="E218" i="56"/>
  <c r="G217" i="56"/>
  <c r="E217" i="56"/>
  <c r="G216" i="56"/>
  <c r="E216" i="56"/>
  <c r="G215" i="56"/>
  <c r="E215" i="56"/>
  <c r="G214" i="56"/>
  <c r="E214" i="56"/>
  <c r="G213" i="56"/>
  <c r="E213" i="56"/>
  <c r="G212" i="56"/>
  <c r="E212" i="56"/>
  <c r="P205" i="56"/>
  <c r="F205" i="56"/>
  <c r="P204" i="56"/>
  <c r="F204" i="56"/>
  <c r="P203" i="56"/>
  <c r="F203" i="56"/>
  <c r="P202" i="56"/>
  <c r="F202" i="56"/>
  <c r="P201" i="56"/>
  <c r="F201" i="56"/>
  <c r="P200" i="56"/>
  <c r="F200" i="56"/>
  <c r="P199" i="56"/>
  <c r="F199" i="56"/>
  <c r="P198" i="56"/>
  <c r="F198" i="56"/>
  <c r="I193" i="56"/>
  <c r="J189" i="56" s="1"/>
  <c r="D193" i="56"/>
  <c r="M172" i="56"/>
  <c r="L172" i="56"/>
  <c r="D172" i="56"/>
  <c r="C172" i="56"/>
  <c r="N171" i="56"/>
  <c r="E171" i="56"/>
  <c r="N170" i="56"/>
  <c r="E170" i="56"/>
  <c r="N169" i="56"/>
  <c r="E169" i="56"/>
  <c r="N168" i="56"/>
  <c r="E168" i="56"/>
  <c r="N167" i="56"/>
  <c r="E167" i="56"/>
  <c r="N166" i="56"/>
  <c r="E166" i="56"/>
  <c r="N165" i="56"/>
  <c r="E165" i="56"/>
  <c r="N164" i="56"/>
  <c r="E164" i="56"/>
  <c r="N163" i="56"/>
  <c r="E163" i="56"/>
  <c r="N162" i="56"/>
  <c r="E162" i="56"/>
  <c r="N161" i="56"/>
  <c r="E161" i="56"/>
  <c r="N160" i="56"/>
  <c r="E160" i="56"/>
  <c r="F152" i="56"/>
  <c r="D152" i="56"/>
  <c r="C152" i="56"/>
  <c r="G151" i="56"/>
  <c r="E151" i="56"/>
  <c r="G150" i="56"/>
  <c r="E150" i="56"/>
  <c r="G149" i="56"/>
  <c r="E149" i="56"/>
  <c r="G148" i="56"/>
  <c r="E148" i="56"/>
  <c r="G147" i="56"/>
  <c r="E147" i="56"/>
  <c r="G146" i="56"/>
  <c r="E146" i="56"/>
  <c r="G145" i="56"/>
  <c r="E145" i="56"/>
  <c r="G144" i="56"/>
  <c r="E144" i="56"/>
  <c r="G143" i="56"/>
  <c r="E143" i="56"/>
  <c r="G142" i="56"/>
  <c r="E142" i="56"/>
  <c r="G141" i="56"/>
  <c r="E141" i="56"/>
  <c r="G140" i="56"/>
  <c r="E140" i="56"/>
  <c r="P134" i="56"/>
  <c r="F134" i="56"/>
  <c r="P133" i="56"/>
  <c r="F133" i="56"/>
  <c r="P132" i="56"/>
  <c r="F132" i="56"/>
  <c r="P131" i="56"/>
  <c r="F131" i="56"/>
  <c r="P130" i="56"/>
  <c r="F130" i="56"/>
  <c r="P129" i="56"/>
  <c r="F129" i="56"/>
  <c r="P128" i="56"/>
  <c r="F128" i="56"/>
  <c r="P127" i="56"/>
  <c r="F127" i="56"/>
  <c r="P126" i="56"/>
  <c r="F126" i="56"/>
  <c r="I119" i="56"/>
  <c r="J118" i="56" s="1"/>
  <c r="D119" i="56"/>
  <c r="E191" i="56" s="1"/>
  <c r="M97" i="56"/>
  <c r="L97" i="56"/>
  <c r="D97" i="56"/>
  <c r="C97" i="56"/>
  <c r="N96" i="56"/>
  <c r="E96" i="56"/>
  <c r="N95" i="56"/>
  <c r="E95" i="56"/>
  <c r="N94" i="56"/>
  <c r="E94" i="56"/>
  <c r="N93" i="56"/>
  <c r="E93" i="56"/>
  <c r="N92" i="56"/>
  <c r="E92" i="56"/>
  <c r="N91" i="56"/>
  <c r="E91" i="56"/>
  <c r="N90" i="56"/>
  <c r="E90" i="56"/>
  <c r="N89" i="56"/>
  <c r="E89" i="56"/>
  <c r="N88" i="56"/>
  <c r="E88" i="56"/>
  <c r="N87" i="56"/>
  <c r="E87" i="56"/>
  <c r="N86" i="56"/>
  <c r="E86" i="56"/>
  <c r="N85" i="56"/>
  <c r="E85" i="56"/>
  <c r="F79" i="56"/>
  <c r="D79" i="56"/>
  <c r="C79" i="56"/>
  <c r="G78" i="56"/>
  <c r="E78" i="56"/>
  <c r="G77" i="56"/>
  <c r="E77" i="56"/>
  <c r="G76" i="56"/>
  <c r="E76" i="56"/>
  <c r="G75" i="56"/>
  <c r="E75" i="56"/>
  <c r="G74" i="56"/>
  <c r="E74" i="56"/>
  <c r="G73" i="56"/>
  <c r="E73" i="56"/>
  <c r="G72" i="56"/>
  <c r="E72" i="56"/>
  <c r="G71" i="56"/>
  <c r="E71" i="56"/>
  <c r="G70" i="56"/>
  <c r="E70" i="56"/>
  <c r="G69" i="56"/>
  <c r="E69" i="56"/>
  <c r="G68" i="56"/>
  <c r="E68" i="56"/>
  <c r="G67" i="56"/>
  <c r="E67" i="56"/>
  <c r="P62" i="56"/>
  <c r="F62" i="56"/>
  <c r="P61" i="56"/>
  <c r="F61" i="56"/>
  <c r="P60" i="56"/>
  <c r="F60" i="56"/>
  <c r="P59" i="56"/>
  <c r="F59" i="56"/>
  <c r="P58" i="56"/>
  <c r="F58" i="56"/>
  <c r="P57" i="56"/>
  <c r="F57" i="56"/>
  <c r="P56" i="56"/>
  <c r="F56" i="56"/>
  <c r="P55" i="56"/>
  <c r="F55" i="56"/>
  <c r="I48" i="56"/>
  <c r="J46" i="56" s="1"/>
  <c r="D48" i="56"/>
  <c r="E45" i="56" s="1"/>
  <c r="E47" i="56"/>
  <c r="M28" i="56"/>
  <c r="L28" i="56"/>
  <c r="D28" i="56"/>
  <c r="C28" i="56"/>
  <c r="N27" i="56"/>
  <c r="F27" i="56"/>
  <c r="E27" i="56"/>
  <c r="N26" i="56"/>
  <c r="F26" i="56"/>
  <c r="E26" i="56"/>
  <c r="N25" i="56"/>
  <c r="F25" i="56"/>
  <c r="E25" i="56"/>
  <c r="N24" i="56"/>
  <c r="E24" i="56"/>
  <c r="N23" i="56"/>
  <c r="E23" i="56"/>
  <c r="N22" i="56"/>
  <c r="E22" i="56"/>
  <c r="N21" i="56"/>
  <c r="E21" i="56"/>
  <c r="N20" i="56"/>
  <c r="E20" i="56"/>
  <c r="N19" i="56"/>
  <c r="E19" i="56"/>
  <c r="N18" i="56"/>
  <c r="E18" i="56"/>
  <c r="N17" i="56"/>
  <c r="E17" i="56"/>
  <c r="N16" i="56"/>
  <c r="E16" i="56"/>
  <c r="N172" i="56" l="1"/>
  <c r="E117" i="56"/>
  <c r="E43" i="56"/>
  <c r="E44" i="56"/>
  <c r="J188" i="56"/>
  <c r="E46" i="56"/>
  <c r="E79" i="56"/>
  <c r="J190" i="56"/>
  <c r="E28" i="56"/>
  <c r="N97" i="56"/>
  <c r="J191" i="56"/>
  <c r="E224" i="56"/>
  <c r="N28" i="56"/>
  <c r="E97" i="56"/>
  <c r="E115" i="56"/>
  <c r="J192" i="56"/>
  <c r="G224" i="56"/>
  <c r="J43" i="56"/>
  <c r="J45" i="56"/>
  <c r="J47" i="56"/>
  <c r="G79" i="56"/>
  <c r="E172" i="56"/>
  <c r="J44" i="56"/>
  <c r="G152" i="56"/>
  <c r="E152" i="56"/>
  <c r="J115" i="56"/>
  <c r="J117" i="56"/>
  <c r="E188" i="56"/>
  <c r="E190" i="56"/>
  <c r="E192" i="56"/>
  <c r="E114" i="56"/>
  <c r="E116" i="56"/>
  <c r="E118" i="56"/>
  <c r="J114" i="56"/>
  <c r="J116" i="56"/>
  <c r="E189" i="56"/>
  <c r="J193" i="56" l="1"/>
  <c r="E48" i="56"/>
  <c r="J119" i="56"/>
  <c r="J48" i="56"/>
  <c r="E193" i="56"/>
  <c r="E119" i="56"/>
  <c r="E122" i="43" l="1"/>
  <c r="D39" i="32" l="1"/>
  <c r="L105" i="53" l="1"/>
  <c r="C105" i="53"/>
  <c r="E121" i="43"/>
  <c r="D38" i="32"/>
  <c r="L36" i="53" l="1"/>
  <c r="C17" i="35" l="1"/>
  <c r="D107" i="38" l="1"/>
  <c r="F87" i="53" l="1"/>
  <c r="D87" i="53"/>
  <c r="C87" i="53"/>
  <c r="F160" i="53"/>
  <c r="D160" i="53"/>
  <c r="C160" i="53"/>
  <c r="D232" i="53"/>
  <c r="F232" i="53"/>
  <c r="C232" i="53"/>
  <c r="E120" i="43" l="1"/>
  <c r="D37" i="32"/>
  <c r="E118" i="43" l="1"/>
  <c r="E119" i="43"/>
  <c r="D36" i="32" l="1"/>
  <c r="F70" i="53" l="1"/>
  <c r="F69" i="53"/>
  <c r="F68" i="53"/>
  <c r="F67" i="53"/>
  <c r="F66" i="53"/>
  <c r="F65" i="53"/>
  <c r="F64" i="53"/>
  <c r="F63" i="53"/>
  <c r="F70" i="26"/>
  <c r="E70" i="26"/>
  <c r="D70" i="26"/>
  <c r="C70" i="26"/>
  <c r="D35" i="32"/>
  <c r="D21" i="25" l="1"/>
  <c r="Q10" i="37" l="1"/>
  <c r="O37" i="8"/>
  <c r="O8" i="8"/>
  <c r="Q16" i="8" l="1"/>
  <c r="Q12" i="8"/>
  <c r="Q10" i="8"/>
  <c r="Q45" i="8"/>
  <c r="Q39" i="8"/>
  <c r="Q41" i="8"/>
  <c r="Q43" i="8"/>
  <c r="Q14" i="8"/>
  <c r="Q37" i="8" l="1"/>
  <c r="Q8" i="8"/>
  <c r="I127" i="53" l="1"/>
  <c r="J122" i="53" s="1"/>
  <c r="E117" i="43" l="1"/>
  <c r="D34" i="32" l="1"/>
  <c r="E78" i="54" l="1"/>
  <c r="D78" i="54"/>
  <c r="D54" i="54" l="1"/>
  <c r="E53" i="54"/>
  <c r="E52" i="54"/>
  <c r="D29" i="54"/>
  <c r="E27" i="54"/>
  <c r="E28" i="54"/>
  <c r="G67" i="20" l="1"/>
  <c r="G68" i="20"/>
  <c r="G66" i="20"/>
  <c r="G85" i="20"/>
  <c r="G86" i="20"/>
  <c r="G84" i="20"/>
  <c r="G79" i="20"/>
  <c r="E51" i="54" l="1"/>
  <c r="E50" i="54"/>
  <c r="E49" i="54"/>
  <c r="E48" i="54"/>
  <c r="E47" i="54"/>
  <c r="E46" i="54"/>
  <c r="E45" i="54"/>
  <c r="E44" i="54"/>
  <c r="E43" i="54"/>
  <c r="E42" i="54"/>
  <c r="E41" i="54"/>
  <c r="E40" i="54"/>
  <c r="E39" i="54"/>
  <c r="E38" i="54"/>
  <c r="E37" i="54"/>
  <c r="E36" i="54"/>
  <c r="E26" i="54"/>
  <c r="E25" i="54"/>
  <c r="E24" i="54"/>
  <c r="E23" i="54"/>
  <c r="E22" i="54"/>
  <c r="E21" i="54"/>
  <c r="E20" i="54"/>
  <c r="E19" i="54"/>
  <c r="E18" i="54"/>
  <c r="E17" i="54"/>
  <c r="E16" i="54"/>
  <c r="E15" i="54"/>
  <c r="E14" i="54"/>
  <c r="E13" i="54"/>
  <c r="E12" i="54"/>
  <c r="E11" i="54"/>
  <c r="D201" i="53" l="1"/>
  <c r="E196" i="53" l="1"/>
  <c r="E199" i="53"/>
  <c r="E200" i="53"/>
  <c r="E197" i="53"/>
  <c r="E198" i="53"/>
  <c r="I56" i="53"/>
  <c r="E114" i="43"/>
  <c r="E115" i="43"/>
  <c r="E116" i="43"/>
  <c r="E201" i="53" l="1"/>
  <c r="J55" i="53"/>
  <c r="J51" i="53"/>
  <c r="J52" i="53"/>
  <c r="J54" i="53"/>
  <c r="J53" i="53"/>
  <c r="D33" i="32"/>
  <c r="D32" i="32"/>
  <c r="F137" i="53" l="1"/>
  <c r="E75" i="53" l="1"/>
  <c r="E76" i="53"/>
  <c r="E77" i="53"/>
  <c r="E78" i="53"/>
  <c r="E79" i="53"/>
  <c r="E80" i="53"/>
  <c r="E81" i="53"/>
  <c r="E82" i="53"/>
  <c r="E83" i="53"/>
  <c r="E84" i="53"/>
  <c r="E85" i="53"/>
  <c r="E86" i="53"/>
  <c r="D56" i="53"/>
  <c r="D31" i="32"/>
  <c r="E55" i="53" l="1"/>
  <c r="E54" i="53"/>
  <c r="E53" i="53"/>
  <c r="E52" i="53"/>
  <c r="E51" i="53"/>
  <c r="E87" i="53"/>
  <c r="D32" i="20" l="1"/>
  <c r="E46" i="20" s="1"/>
  <c r="F46" i="20" s="1"/>
  <c r="N98" i="20" l="1"/>
  <c r="N99" i="20"/>
  <c r="N100" i="20"/>
  <c r="G97" i="20"/>
  <c r="N97" i="20"/>
  <c r="N96" i="20" l="1"/>
  <c r="K56" i="42"/>
  <c r="G96" i="20"/>
  <c r="N95" i="20"/>
  <c r="G95" i="20"/>
  <c r="E112" i="43" l="1"/>
  <c r="E113" i="43"/>
  <c r="D30" i="32" l="1"/>
  <c r="D29" i="32"/>
  <c r="D186" i="25" l="1"/>
  <c r="D187" i="25" s="1"/>
  <c r="E181" i="25"/>
  <c r="E182" i="25"/>
  <c r="E183" i="25"/>
  <c r="E184" i="25"/>
  <c r="E185" i="25"/>
  <c r="E180" i="25"/>
  <c r="C186" i="25"/>
  <c r="C187" i="25" s="1"/>
  <c r="E187" i="25" l="1"/>
  <c r="E186" i="25"/>
  <c r="G148" i="53"/>
  <c r="G230" i="53"/>
  <c r="E230" i="53"/>
  <c r="G159" i="53"/>
  <c r="E159" i="53"/>
  <c r="G86" i="53" l="1"/>
  <c r="G85" i="53"/>
  <c r="E5" i="43" l="1"/>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4" i="43"/>
  <c r="D26" i="32"/>
  <c r="D27" i="32"/>
  <c r="D28" i="32"/>
  <c r="E17" i="35" l="1"/>
  <c r="G231" i="53" l="1"/>
  <c r="E231" i="53"/>
  <c r="G229" i="53"/>
  <c r="E229" i="53"/>
  <c r="G228" i="53"/>
  <c r="E228" i="53"/>
  <c r="G227" i="53"/>
  <c r="E227" i="53"/>
  <c r="G226" i="53"/>
  <c r="E226" i="53"/>
  <c r="G225" i="53"/>
  <c r="E225" i="53"/>
  <c r="G224" i="53"/>
  <c r="E224" i="53"/>
  <c r="G223" i="53"/>
  <c r="E223" i="53"/>
  <c r="G222" i="53"/>
  <c r="E222" i="53"/>
  <c r="G221" i="53"/>
  <c r="E221" i="53"/>
  <c r="G220" i="53"/>
  <c r="E220" i="53"/>
  <c r="E148" i="53"/>
  <c r="E149" i="53"/>
  <c r="G149" i="53"/>
  <c r="E150" i="53"/>
  <c r="G150" i="53"/>
  <c r="E151" i="53"/>
  <c r="G151" i="53"/>
  <c r="E152" i="53"/>
  <c r="G152" i="53"/>
  <c r="E153" i="53"/>
  <c r="G153" i="53"/>
  <c r="E154" i="53"/>
  <c r="G154" i="53"/>
  <c r="G158" i="53"/>
  <c r="E158" i="53"/>
  <c r="G157" i="53"/>
  <c r="E157" i="53"/>
  <c r="G156" i="53"/>
  <c r="E156" i="53"/>
  <c r="G155" i="53"/>
  <c r="E155" i="53"/>
  <c r="G84" i="53"/>
  <c r="G83" i="53"/>
  <c r="G82" i="53"/>
  <c r="G75" i="53"/>
  <c r="G81" i="53"/>
  <c r="G80" i="53"/>
  <c r="G79" i="53"/>
  <c r="G78" i="53"/>
  <c r="G77" i="53"/>
  <c r="G76" i="53"/>
  <c r="G160" i="53" l="1"/>
  <c r="E160" i="53"/>
  <c r="G87" i="53"/>
  <c r="E232" i="53"/>
  <c r="G232" i="53"/>
  <c r="M102" i="20"/>
  <c r="N102" i="20" l="1"/>
  <c r="F213" i="53"/>
  <c r="F212" i="53"/>
  <c r="F211" i="53"/>
  <c r="F210" i="53"/>
  <c r="F209" i="53"/>
  <c r="F208" i="53"/>
  <c r="F207" i="53"/>
  <c r="F206" i="53"/>
  <c r="I201" i="53"/>
  <c r="J196" i="53" s="1"/>
  <c r="J197" i="53" l="1"/>
  <c r="J198" i="53"/>
  <c r="J199" i="53"/>
  <c r="J200" i="53"/>
  <c r="J201" i="53" l="1"/>
  <c r="D25" i="32" l="1"/>
  <c r="G82" i="20" l="1"/>
  <c r="G87" i="20"/>
  <c r="G83" i="20"/>
  <c r="G81" i="20"/>
  <c r="G80" i="20"/>
  <c r="G78" i="20"/>
  <c r="G76" i="20"/>
  <c r="G69" i="20"/>
  <c r="G70" i="20"/>
  <c r="G60" i="20"/>
  <c r="G61" i="20"/>
  <c r="G62" i="20"/>
  <c r="G64" i="20"/>
  <c r="G65" i="20"/>
  <c r="G63" i="20"/>
  <c r="F71" i="20"/>
  <c r="G71" i="20" l="1"/>
  <c r="H60" i="20"/>
  <c r="H59" i="20"/>
  <c r="G88" i="20"/>
  <c r="F142" i="53" l="1"/>
  <c r="F141" i="53"/>
  <c r="F140" i="53"/>
  <c r="F139" i="53"/>
  <c r="F138" i="53"/>
  <c r="F136" i="53"/>
  <c r="F135" i="53"/>
  <c r="F134" i="53"/>
  <c r="J123" i="53"/>
  <c r="D24" i="32"/>
  <c r="E23" i="32"/>
  <c r="D23" i="32"/>
  <c r="E22" i="32"/>
  <c r="D22" i="32"/>
  <c r="E21" i="32"/>
  <c r="D21" i="32"/>
  <c r="E126" i="53" l="1"/>
  <c r="E125" i="53"/>
  <c r="J126" i="53"/>
  <c r="E124" i="53"/>
  <c r="J125" i="53"/>
  <c r="E123" i="53"/>
  <c r="J124" i="53"/>
  <c r="E127" i="53" l="1"/>
  <c r="J56" i="53"/>
  <c r="E56" i="53"/>
  <c r="J127" i="53"/>
  <c r="J31" i="20"/>
  <c r="J26" i="20"/>
  <c r="J24" i="20"/>
  <c r="J23" i="20"/>
  <c r="E30" i="20"/>
  <c r="E27" i="20"/>
  <c r="E31" i="20"/>
  <c r="E20" i="32" l="1"/>
  <c r="D20" i="32"/>
  <c r="E132" i="20"/>
  <c r="F102" i="20" l="1"/>
  <c r="D134" i="20" s="1"/>
  <c r="G102" i="20" l="1"/>
  <c r="C47" i="20"/>
  <c r="J164" i="38" l="1"/>
  <c r="K164" i="38" s="1"/>
  <c r="B173" i="38"/>
  <c r="C177" i="38" s="1"/>
  <c r="B162" i="38"/>
  <c r="C166" i="38" s="1"/>
  <c r="L162" i="38"/>
  <c r="D162" i="38"/>
  <c r="E164" i="38" l="1"/>
  <c r="E166" i="38"/>
  <c r="E170" i="38"/>
  <c r="M170" i="38"/>
  <c r="M168" i="38"/>
  <c r="M164" i="38"/>
  <c r="E168" i="38"/>
  <c r="M166" i="38"/>
  <c r="C175" i="38"/>
  <c r="C181" i="38"/>
  <c r="C179" i="38"/>
  <c r="C170" i="38"/>
  <c r="C164" i="38"/>
  <c r="C168" i="38"/>
  <c r="M162" i="38" l="1"/>
  <c r="C173" i="38"/>
  <c r="J25" i="20" l="1"/>
  <c r="J27" i="20"/>
  <c r="J28" i="20"/>
  <c r="E19" i="32" l="1"/>
  <c r="D19" i="32"/>
  <c r="I32" i="20" l="1"/>
  <c r="E45" i="20" s="1"/>
  <c r="H32" i="20"/>
  <c r="D45" i="20" s="1"/>
  <c r="E23" i="20"/>
  <c r="E26" i="20"/>
  <c r="E28" i="20"/>
  <c r="E25" i="20"/>
  <c r="E24" i="20"/>
  <c r="G13" i="28"/>
  <c r="G14" i="28"/>
  <c r="G15" i="28"/>
  <c r="G16" i="28"/>
  <c r="G17" i="28"/>
  <c r="G12" i="28"/>
  <c r="G11" i="28"/>
  <c r="F45" i="20" l="1"/>
  <c r="D47" i="20"/>
  <c r="E47" i="20"/>
  <c r="F47" i="20" s="1"/>
  <c r="J32" i="20"/>
  <c r="E32" i="20"/>
  <c r="G45" i="20" l="1"/>
  <c r="E17" i="32"/>
  <c r="D17" i="32"/>
  <c r="E16" i="32"/>
  <c r="D16" i="32"/>
  <c r="E15" i="32"/>
  <c r="D15" i="32"/>
  <c r="E14" i="32"/>
  <c r="D14" i="32"/>
  <c r="E13" i="32"/>
  <c r="D13" i="32"/>
  <c r="E12" i="32"/>
  <c r="D12" i="32"/>
  <c r="E11" i="32"/>
  <c r="D11" i="32"/>
  <c r="E10" i="32"/>
  <c r="D10" i="32"/>
  <c r="E9" i="32"/>
  <c r="D9" i="32"/>
  <c r="E8" i="32"/>
  <c r="D8" i="32"/>
  <c r="E18" i="32" l="1"/>
  <c r="D18" i="32" l="1"/>
  <c r="C129" i="25" l="1"/>
  <c r="D129" i="25" l="1"/>
  <c r="D102" i="20" l="1"/>
  <c r="D132" i="20" s="1"/>
  <c r="G46" i="20" l="1"/>
  <c r="G47" i="20" l="1"/>
  <c r="K3" i="44" l="1"/>
  <c r="K4" i="44"/>
  <c r="K5" i="44"/>
  <c r="K6" i="44"/>
  <c r="K7" i="44"/>
  <c r="K8" i="44"/>
  <c r="K9" i="44"/>
  <c r="K10" i="44"/>
  <c r="K11" i="44"/>
  <c r="K12" i="44"/>
  <c r="K2" i="44"/>
  <c r="N72" i="43" l="1"/>
  <c r="M72" i="43"/>
  <c r="N71" i="43"/>
  <c r="M71" i="43"/>
  <c r="N70" i="43"/>
  <c r="M70" i="43"/>
  <c r="N69" i="43"/>
  <c r="M69" i="43"/>
  <c r="N68" i="43"/>
  <c r="M68" i="43"/>
  <c r="N67" i="43"/>
  <c r="M67" i="43"/>
  <c r="N66" i="43"/>
  <c r="M66" i="43"/>
  <c r="N65" i="43"/>
  <c r="M65" i="43"/>
  <c r="N64" i="43"/>
  <c r="M64" i="43"/>
  <c r="N63" i="43"/>
  <c r="M63" i="43"/>
  <c r="N62" i="43"/>
  <c r="M62" i="43"/>
  <c r="N61" i="43"/>
  <c r="M61" i="43"/>
  <c r="N60" i="43"/>
  <c r="M60" i="43"/>
  <c r="N59" i="43"/>
  <c r="M59" i="43"/>
  <c r="N58" i="43"/>
  <c r="M58" i="43"/>
  <c r="N57" i="43"/>
  <c r="M57" i="43"/>
  <c r="N56" i="43"/>
  <c r="M56" i="43"/>
  <c r="N55" i="43"/>
  <c r="M55" i="43"/>
  <c r="N54" i="43"/>
  <c r="M54" i="43"/>
  <c r="N53" i="43"/>
  <c r="M53" i="43"/>
  <c r="N52" i="43"/>
  <c r="M52" i="43"/>
  <c r="N51" i="43"/>
  <c r="M51" i="43"/>
  <c r="N50" i="43"/>
  <c r="M50" i="43"/>
  <c r="N49" i="43"/>
  <c r="M49" i="43"/>
  <c r="N48" i="43"/>
  <c r="M48" i="43"/>
  <c r="N47" i="43"/>
  <c r="M47" i="43"/>
  <c r="N46" i="43"/>
  <c r="M46" i="43"/>
  <c r="N45" i="43"/>
  <c r="M45" i="43"/>
  <c r="N44" i="43"/>
  <c r="M44" i="43"/>
  <c r="N43" i="43"/>
  <c r="M43" i="43"/>
  <c r="N42" i="43"/>
  <c r="M42" i="43"/>
  <c r="N41" i="43"/>
  <c r="M41" i="43"/>
  <c r="N40" i="43"/>
  <c r="M40" i="43"/>
  <c r="N39" i="43"/>
  <c r="M39" i="43"/>
  <c r="N38" i="43"/>
  <c r="M38" i="43"/>
  <c r="N37" i="43"/>
  <c r="M37" i="43"/>
  <c r="N36" i="43"/>
  <c r="M36" i="43"/>
  <c r="N35" i="43"/>
  <c r="M35" i="43"/>
  <c r="N34" i="43"/>
  <c r="M34" i="43"/>
  <c r="N33" i="43"/>
  <c r="M33" i="43"/>
  <c r="N32" i="43"/>
  <c r="M32" i="43"/>
  <c r="N31" i="43"/>
  <c r="M31" i="43"/>
  <c r="N30" i="43"/>
  <c r="M30" i="43"/>
  <c r="N29" i="43"/>
  <c r="M29" i="43"/>
  <c r="N28" i="43"/>
  <c r="M28" i="43"/>
  <c r="N27" i="43"/>
  <c r="M27" i="43"/>
  <c r="N26" i="43"/>
  <c r="M26" i="43"/>
  <c r="N25" i="43"/>
  <c r="M25" i="43"/>
  <c r="N24" i="43"/>
  <c r="M24" i="43"/>
  <c r="N23" i="43"/>
  <c r="M23" i="43"/>
  <c r="N22" i="43"/>
  <c r="M22" i="43"/>
  <c r="N21" i="43"/>
  <c r="M21" i="43"/>
  <c r="N20" i="43"/>
  <c r="M20" i="43"/>
  <c r="N19" i="43"/>
  <c r="M19" i="43"/>
  <c r="N18" i="43"/>
  <c r="M18" i="43"/>
  <c r="N17" i="43"/>
  <c r="M17" i="43"/>
  <c r="N16" i="43"/>
  <c r="M16" i="43"/>
  <c r="N15" i="43"/>
  <c r="M15" i="43"/>
  <c r="N14" i="43"/>
  <c r="M14" i="43"/>
  <c r="N13" i="43"/>
  <c r="M13" i="43"/>
  <c r="N12" i="43"/>
  <c r="M12" i="43"/>
  <c r="N11" i="43"/>
  <c r="M11" i="43"/>
  <c r="N10" i="43"/>
  <c r="M10" i="43"/>
  <c r="N9" i="43"/>
  <c r="M9" i="43"/>
  <c r="N8" i="43"/>
  <c r="M8" i="43"/>
  <c r="N7" i="43"/>
  <c r="M7" i="43"/>
  <c r="N6" i="43"/>
  <c r="M6" i="43"/>
  <c r="N5" i="43"/>
  <c r="M5" i="43"/>
  <c r="N4" i="43"/>
  <c r="M4" i="43"/>
  <c r="C70" i="19" l="1"/>
  <c r="Q47" i="37" l="1"/>
  <c r="Q45" i="37" l="1"/>
  <c r="Q43" i="37"/>
  <c r="Q12" i="37"/>
  <c r="Q14" i="37"/>
  <c r="Q16" i="37"/>
  <c r="Q8" i="37" l="1"/>
  <c r="Q41" i="37"/>
  <c r="C162" i="38" l="1"/>
  <c r="E162" i="38"/>
</calcChain>
</file>

<file path=xl/sharedStrings.xml><?xml version="1.0" encoding="utf-8"?>
<sst xmlns="http://schemas.openxmlformats.org/spreadsheetml/2006/main" count="2567" uniqueCount="1015">
  <si>
    <t>Mes</t>
  </si>
  <si>
    <t>Producción real</t>
  </si>
  <si>
    <t>ENCUESTA MENSUAL MANUFACTURERA</t>
  </si>
  <si>
    <t>ENCUESTA MENSUAL MANUFACTURERA CON ENFOQUE TERRITORIAL</t>
  </si>
  <si>
    <t>Actualización: Mensual</t>
  </si>
  <si>
    <t xml:space="preserve">Hitos </t>
  </si>
  <si>
    <t>A partir de enero de 2019 el Dane rediseñó esta encuesta para ampliar la perspectiva de orden nacional que traía a un enfoque territorial, con desagregación para departamentos, áreas metropolitanas y principales ciudades del país, sin dejar de lado el contexto nacional y los dominios de publicación de este nivel.</t>
  </si>
  <si>
    <t>Producción Real</t>
  </si>
  <si>
    <t>Ventas Reales</t>
  </si>
  <si>
    <t>Personal Ocupado</t>
  </si>
  <si>
    <t>Fuente: Dane.</t>
  </si>
  <si>
    <t>Variación %</t>
  </si>
  <si>
    <t xml:space="preserve">Contribución  a la variac.  </t>
  </si>
  <si>
    <t xml:space="preserve"> </t>
  </si>
  <si>
    <t>Total Industria</t>
  </si>
  <si>
    <t>Elaboración de bebidas</t>
  </si>
  <si>
    <t>Confección de prendas de vestir</t>
  </si>
  <si>
    <t xml:space="preserve">Fabricación de productos de plástico </t>
  </si>
  <si>
    <t>Fabricación de aparatos y equipo eléctrico</t>
  </si>
  <si>
    <t>Trilla de Café</t>
  </si>
  <si>
    <t>Fuente: Dane</t>
  </si>
  <si>
    <t>Variación año corrido y contribución de la producción real ciudades</t>
  </si>
  <si>
    <t>Departamento</t>
  </si>
  <si>
    <t>Área Metropolitana</t>
  </si>
  <si>
    <t xml:space="preserve">Contribución a la variac.  </t>
  </si>
  <si>
    <t>Ciudad</t>
  </si>
  <si>
    <t>Antioquia</t>
  </si>
  <si>
    <t xml:space="preserve">Total Industria </t>
  </si>
  <si>
    <t>Bogotá, D.C</t>
  </si>
  <si>
    <t>Resto del país</t>
  </si>
  <si>
    <t>Cundinamarca</t>
  </si>
  <si>
    <t>A. M. Del Valle de Aburrá</t>
  </si>
  <si>
    <t>Bolívar</t>
  </si>
  <si>
    <t>A. M. de Barranquilla</t>
  </si>
  <si>
    <t>Medellín</t>
  </si>
  <si>
    <t>Atlántico</t>
  </si>
  <si>
    <t>A. M. de Bucaramanga</t>
  </si>
  <si>
    <t>Cartagena</t>
  </si>
  <si>
    <t>Valle del Cauca</t>
  </si>
  <si>
    <t>Barranquilla</t>
  </si>
  <si>
    <t>Santander</t>
  </si>
  <si>
    <t>Yumbo</t>
  </si>
  <si>
    <t>Manizales</t>
  </si>
  <si>
    <t>Boyacá</t>
  </si>
  <si>
    <t>Bucaramanga</t>
  </si>
  <si>
    <t>Caldas</t>
  </si>
  <si>
    <t>Cauca</t>
  </si>
  <si>
    <t>Cali</t>
  </si>
  <si>
    <t>Risaralda</t>
  </si>
  <si>
    <t>Córdoba</t>
  </si>
  <si>
    <t>Tolima</t>
  </si>
  <si>
    <t>ÍNDICE DE PRODUCCIÓN INDUSTRIAL</t>
  </si>
  <si>
    <t>El índice de producción industrial (IPI), estima la evolución del sector industrial en el corto plazo a través de la variable de producción real a nivel nacional, incluyendo en la industria los sectores de minas y canteras, manufacturero, electricidad, gas y agua.</t>
  </si>
  <si>
    <t>Variación</t>
  </si>
  <si>
    <t>Contribución</t>
  </si>
  <si>
    <t>Total IPI</t>
  </si>
  <si>
    <t>Explotación Minas y Canter.</t>
  </si>
  <si>
    <t>Industria Manufacturera</t>
  </si>
  <si>
    <t>Suministro electricidad. y gas</t>
  </si>
  <si>
    <t>Captación, alm. Y dis. Agua</t>
  </si>
  <si>
    <t>Variación año corrido y contribución de la producción total, según división industrial</t>
  </si>
  <si>
    <t>Total industria</t>
  </si>
  <si>
    <t>Total explotación de minas y canteras</t>
  </si>
  <si>
    <t>Extracción de hulla (carbón de piedra)</t>
  </si>
  <si>
    <t>Extracción de petróleo crudo y gas natural</t>
  </si>
  <si>
    <t>Total Industria Manufacturera</t>
  </si>
  <si>
    <t>Elaboración de productos alimenticios</t>
  </si>
  <si>
    <t>Fabricación de productos textiles</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</si>
  <si>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</si>
  <si>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</si>
  <si>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cartón</t>
  </si>
  <si>
    <t xml:space="preserve">Actividades de impresión y de producción de copias a partir de grabaciones originales </t>
  </si>
  <si>
    <t xml:space="preserve">Coquización, fabricación de productos de la refinación del petróleo y actividad de mezcla de combustibles </t>
  </si>
  <si>
    <t>Fabricación de sustancias y productos químicos</t>
  </si>
  <si>
    <t>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</si>
  <si>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</si>
  <si>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</si>
  <si>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t>
  </si>
  <si>
    <t>Fabricación de productos elaborados de metal, excepto maquinaria y equipo</t>
  </si>
  <si>
    <t>Fabricación de maquinaria y equipo n.c.p.</t>
  </si>
  <si>
    <t>Fabricación de vehículos automotores, remolques y semirremolques</t>
  </si>
  <si>
    <t>Fabricación de otros tipos de equipo de transporte</t>
  </si>
  <si>
    <t>Fabricación de muebles, colchones y somieres</t>
  </si>
  <si>
    <t>Otras industrias manufactureras</t>
  </si>
  <si>
    <t>Total suministro de electricidad y gas</t>
  </si>
  <si>
    <t>Total captación, tratamiento y distribución de agua</t>
  </si>
  <si>
    <t>ENCUESTA MENSUAL DE SERVICIOS</t>
  </si>
  <si>
    <t>Subsector de servicios</t>
  </si>
  <si>
    <t>Categoría ocupacional</t>
  </si>
  <si>
    <t>Almacenamiento y actividades complementarias al transporte</t>
  </si>
  <si>
    <t>Personal ocupado sin agencias</t>
  </si>
  <si>
    <t>Temporal por agencias</t>
  </si>
  <si>
    <t>Correo y servicios de mensajería</t>
  </si>
  <si>
    <t>a: Comprende el personal con contrato a término indefinido y los propietarios, socios y familiares sin remuneración fija</t>
  </si>
  <si>
    <t>b: Se refiere al personal temporal contratado directamente por la empresa y los aprendices y pasantes</t>
  </si>
  <si>
    <t>***Se refiere al personal temporal contratado a través de agencias especializadas en el suministro de personal</t>
  </si>
  <si>
    <t>d: Incluye personal permanente, personal temporal directo y personal temporal contratado a través de agencias de suministro de personal</t>
  </si>
  <si>
    <t>Ingresos nominales</t>
  </si>
  <si>
    <t>Personal ocupado total</t>
  </si>
  <si>
    <t>Restaurantes, catering y bares</t>
  </si>
  <si>
    <t>Actividades de edición</t>
  </si>
  <si>
    <t>Producción de películas cinematográficas y programas de televisión</t>
  </si>
  <si>
    <t>Actividades de programación y transmisión,  agencias de noticias</t>
  </si>
  <si>
    <t>Telecomunicaciones</t>
  </si>
  <si>
    <t>Desarrollo de sistemas informáticos y procesamiento de datos</t>
  </si>
  <si>
    <t>Inmobiliarias, alquiler de maquinaria y equipo</t>
  </si>
  <si>
    <t xml:space="preserve">Actividades profesionales científicas y técnicas </t>
  </si>
  <si>
    <t>Publicidad</t>
  </si>
  <si>
    <t>Actividades de empleo, seguridad e investigación privada, servicios a edi.</t>
  </si>
  <si>
    <t>Actividades de centros de llamadas (call center)</t>
  </si>
  <si>
    <t>Actividades administrativas y de apoyo de oficina y otras actividades</t>
  </si>
  <si>
    <t>Educación superior privada</t>
  </si>
  <si>
    <t>Salud humana privada con internación</t>
  </si>
  <si>
    <t>Salud humana privada sin internación</t>
  </si>
  <si>
    <t>Otros servicios de entretenimiento y otros servicios</t>
  </si>
  <si>
    <t>PRODUCTO INTERNO BRUTO</t>
  </si>
  <si>
    <t>Volver al Inicio</t>
  </si>
  <si>
    <t>Actualización: Trimestral</t>
  </si>
  <si>
    <t>Fecha: 21 de feb de 2018</t>
  </si>
  <si>
    <t>PIB 2017</t>
  </si>
  <si>
    <t xml:space="preserve">Transporte, almacenamiento y telecomunicaciones </t>
  </si>
  <si>
    <t>Servicios de transporte terrestre</t>
  </si>
  <si>
    <t>Servicios de transporte por vía aérea</t>
  </si>
  <si>
    <t>Servicios complementarios al transporte</t>
  </si>
  <si>
    <t>Servicios de correos y telecomunicaciones</t>
  </si>
  <si>
    <t>Durante el año 2017 el sector de Transporte, Almacenamiento y Comunicaciones presentó un decrecimiento del -0,1%, transporte por vía terrestre  disminuyó un -0,2%, y los servicios complementarios al transporte crecieron un 1,5%, por su parte los servicios de transporte por vía aérea crecieron un 1,7%.</t>
  </si>
  <si>
    <t xml:space="preserve">Comercio, reparación, restaurantes y hoteles </t>
  </si>
  <si>
    <t>Comercio</t>
  </si>
  <si>
    <t>Mantenimiento y reparación de automotores</t>
  </si>
  <si>
    <t>Hoteles, restaurantes, bares y similares</t>
  </si>
  <si>
    <t xml:space="preserve">Industria manufacturera </t>
  </si>
  <si>
    <t>Gabricación de productos textiles</t>
  </si>
  <si>
    <t>Elaboración de Bebidas</t>
  </si>
  <si>
    <t>Fabricación de maquinaria y equipo</t>
  </si>
  <si>
    <t>Productos de la refinación del petróleo</t>
  </si>
  <si>
    <t>Molinería, alimentos preparados para animales</t>
  </si>
  <si>
    <t>Fabricación de papel, cartón y productos</t>
  </si>
  <si>
    <t xml:space="preserve">Agricultura, ganadería, caza, selvicultura y pesca </t>
  </si>
  <si>
    <t>Café</t>
  </si>
  <si>
    <t>Producción pecuaria y caza</t>
  </si>
  <si>
    <t xml:space="preserve">Silvicultura, extracción de madera y pesca </t>
  </si>
  <si>
    <t>Construcción</t>
  </si>
  <si>
    <t>Construcción de obras civiles</t>
  </si>
  <si>
    <t>Construcción de edificaciones, reparación y
mantenimiento de edificaciones</t>
  </si>
  <si>
    <t xml:space="preserve">Explotación de minas y canteras </t>
  </si>
  <si>
    <t>Extracción Carbón mineral</t>
  </si>
  <si>
    <t>Petróleo crudo y gas natural</t>
  </si>
  <si>
    <t>Minerales Metalíferos</t>
  </si>
  <si>
    <t>Minerales no metálicos</t>
  </si>
  <si>
    <t xml:space="preserve">Establecimientos financieros, seguros, actividades inmobiliarias y servicios a las empresas </t>
  </si>
  <si>
    <t>Servicios de intermediación financiera y servicios conexos</t>
  </si>
  <si>
    <t>Servicios inmobiliarios y de alquiler de vivienda</t>
  </si>
  <si>
    <t>Servicios empresariales y de alquiler</t>
  </si>
  <si>
    <t xml:space="preserve">Actividades de servicios sociales, comunales y personales </t>
  </si>
  <si>
    <t>Administración pública y defensa</t>
  </si>
  <si>
    <t>Servicios sociales y de salud de mercado</t>
  </si>
  <si>
    <t>Servicios de asociaciones y esparcimiento</t>
  </si>
  <si>
    <t>Hogares privados con servicio doméstico</t>
  </si>
  <si>
    <t xml:space="preserve">Suministro de electricidad, gas domiciliario y agua </t>
  </si>
  <si>
    <t>Energía eléctrica</t>
  </si>
  <si>
    <t>Gas domiciliario</t>
  </si>
  <si>
    <t>Agua, servicios de alcantarillado y
eliminación de desperdicios</t>
  </si>
  <si>
    <t>EXPORTACIONES</t>
  </si>
  <si>
    <t xml:space="preserve">Participación </t>
  </si>
  <si>
    <t>Total</t>
  </si>
  <si>
    <t>Combustibles y prod. de las industrias extr.</t>
  </si>
  <si>
    <t>Manufacturas</t>
  </si>
  <si>
    <t>Agropecuarios, alimentos y bebidas</t>
  </si>
  <si>
    <t>Otros Sectores</t>
  </si>
  <si>
    <t>Fuente: Dane. Cifras en miles de dólares FOB</t>
  </si>
  <si>
    <t>Fuente: Dane. Cifras en millones de dólares FOB</t>
  </si>
  <si>
    <t>Fuente: Dane. Cifras en millones de dólares FOB y toneladas métricas de importación</t>
  </si>
  <si>
    <t>Exportaciones</t>
  </si>
  <si>
    <t>Importaciones</t>
  </si>
  <si>
    <t>Impo Vs Expo $</t>
  </si>
  <si>
    <t>Impo Vs Expo Tons</t>
  </si>
  <si>
    <t xml:space="preserve">US$ Valor </t>
  </si>
  <si>
    <t>Tons métricas</t>
  </si>
  <si>
    <t>US$ CIF</t>
  </si>
  <si>
    <t xml:space="preserve">Tons </t>
  </si>
  <si>
    <t>US $</t>
  </si>
  <si>
    <t>Tons</t>
  </si>
  <si>
    <t>Primer trimestre valor</t>
  </si>
  <si>
    <t>toneladas</t>
  </si>
  <si>
    <t>Exportaciones 2012</t>
  </si>
  <si>
    <t>Participación</t>
  </si>
  <si>
    <t>Exportaciones 2019</t>
  </si>
  <si>
    <t>Combustibles</t>
  </si>
  <si>
    <t xml:space="preserve">Manuf. </t>
  </si>
  <si>
    <t xml:space="preserve">Agrop. </t>
  </si>
  <si>
    <t>Otros</t>
  </si>
  <si>
    <t>manufac</t>
  </si>
  <si>
    <t>agropec</t>
  </si>
  <si>
    <t>IMPORTACIONES</t>
  </si>
  <si>
    <t>Combustibles y pro. de las industrias ext.</t>
  </si>
  <si>
    <t>Fuente: Dane. Cifras en miles de dólares CIF</t>
  </si>
  <si>
    <t>Fuente: Dane. Cifras en millones de dólares CIF</t>
  </si>
  <si>
    <t>Sector Industrial</t>
  </si>
  <si>
    <t>Sector agricultura, ganadería, caza, silvicultura y pesca</t>
  </si>
  <si>
    <t>Fuente: Dane. Cifras en millones de dólares CIF y toneladas métricas de importación</t>
  </si>
  <si>
    <t>Sector minero</t>
  </si>
  <si>
    <t>MOVIMIENTO PORTUARIO</t>
  </si>
  <si>
    <t>Zona Portuaria</t>
  </si>
  <si>
    <t xml:space="preserve">Variación   </t>
  </si>
  <si>
    <t>Ciénaga</t>
  </si>
  <si>
    <t>Buenaventura</t>
  </si>
  <si>
    <t>La Guajira</t>
  </si>
  <si>
    <t>Golfo Morrosquillo</t>
  </si>
  <si>
    <t>Santa Marta</t>
  </si>
  <si>
    <t>Golfo Morr.</t>
  </si>
  <si>
    <t>Turbo</t>
  </si>
  <si>
    <t>Río Magdal.</t>
  </si>
  <si>
    <t xml:space="preserve">Fuente: Supertransporte </t>
  </si>
  <si>
    <t xml:space="preserve">Unidad: Toneladas </t>
  </si>
  <si>
    <t>Importación</t>
  </si>
  <si>
    <t>Exportación</t>
  </si>
  <si>
    <t>Fuente: Supertransporte</t>
  </si>
  <si>
    <t xml:space="preserve">Principales Productos Exportados </t>
  </si>
  <si>
    <t>TONS 2020</t>
  </si>
  <si>
    <t>TONS 2021</t>
  </si>
  <si>
    <t xml:space="preserve">Carbón </t>
  </si>
  <si>
    <t xml:space="preserve">Petróleo </t>
  </si>
  <si>
    <t>Hulla, coque y briquetas</t>
  </si>
  <si>
    <t>Derivados del petróleo</t>
  </si>
  <si>
    <t>Menaje doméstico</t>
  </si>
  <si>
    <t>Azúcar y preparados de azúcar</t>
  </si>
  <si>
    <t>Cajas y embalajes en general</t>
  </si>
  <si>
    <t>Aceites y grasas de or. Vegetal</t>
  </si>
  <si>
    <t>Polietileno y mat. Plásticos</t>
  </si>
  <si>
    <t>Banano</t>
  </si>
  <si>
    <t>Cemento</t>
  </si>
  <si>
    <t>Los demás productos</t>
  </si>
  <si>
    <t xml:space="preserve">TOTAL EXPORTACIÓN </t>
  </si>
  <si>
    <t xml:space="preserve">Principales Productos Importados </t>
  </si>
  <si>
    <t>Maíz</t>
  </si>
  <si>
    <t>Cereales, granos y sus prepa.</t>
  </si>
  <si>
    <t>Productos químicos industriales</t>
  </si>
  <si>
    <t>Acero</t>
  </si>
  <si>
    <t>Productos alimenticios</t>
  </si>
  <si>
    <t>Trigo</t>
  </si>
  <si>
    <t>Soya</t>
  </si>
  <si>
    <t xml:space="preserve">TOTAL IMPORTACIÓN </t>
  </si>
  <si>
    <t>Importación (TEUS)</t>
  </si>
  <si>
    <t>Exportación (TEUS)</t>
  </si>
  <si>
    <t>Santa Marta *</t>
  </si>
  <si>
    <t>San Andrés</t>
  </si>
  <si>
    <t>Guajira</t>
  </si>
  <si>
    <t>* A la fecha de corte del Boletín de Tráfico Portuario el Puerto de Santa Marta no había registrado sus datos en el portal Vigía</t>
  </si>
  <si>
    <t>Impo</t>
  </si>
  <si>
    <t>Expo</t>
  </si>
  <si>
    <t>Unidad de medida: TEUS</t>
  </si>
  <si>
    <t>Enero - diciembre 2019</t>
  </si>
  <si>
    <t>Zonas Portuarias</t>
  </si>
  <si>
    <t>Teus llenos</t>
  </si>
  <si>
    <t>Teus Vacíos</t>
  </si>
  <si>
    <t>Feus llenos</t>
  </si>
  <si>
    <t>Feus Vacíos</t>
  </si>
  <si>
    <t>Total Teus</t>
  </si>
  <si>
    <t>Teus y Feus</t>
  </si>
  <si>
    <t>Contecar</t>
  </si>
  <si>
    <t>EXPORTACION</t>
  </si>
  <si>
    <t>IMPORTACION</t>
  </si>
  <si>
    <t>SPRR de Cartagena</t>
  </si>
  <si>
    <t>Compañía de Puertos Asociados S.A.</t>
  </si>
  <si>
    <t>Puerto Bahía</t>
  </si>
  <si>
    <t>Mamonal</t>
  </si>
  <si>
    <t>Expo Z. P. Cartagena</t>
  </si>
  <si>
    <t>Impo Z. P. Cartagena</t>
  </si>
  <si>
    <t>SPRR de Barranquilla S.A.</t>
  </si>
  <si>
    <t>Puerto Pimsa S.A</t>
  </si>
  <si>
    <t>Palermo sociedad portuaria</t>
  </si>
  <si>
    <t>Expo Z. P. Barranquilla</t>
  </si>
  <si>
    <t>Impo Z. P. Barranquilla</t>
  </si>
  <si>
    <t>SPRR de Santa Marta S.A.</t>
  </si>
  <si>
    <t>Enero -diciembre</t>
  </si>
  <si>
    <t xml:space="preserve">Movimiento portuario de comercio exterior (TEUS) </t>
  </si>
  <si>
    <t>Cerrejón Zona Norte S.A.</t>
  </si>
  <si>
    <t>Movimiento</t>
  </si>
  <si>
    <t>Uniban</t>
  </si>
  <si>
    <t>Promotora Bananera</t>
  </si>
  <si>
    <t>San Andrés Port Society</t>
  </si>
  <si>
    <t>SPRR de Buenaventura S.A.</t>
  </si>
  <si>
    <t>TCBuen</t>
  </si>
  <si>
    <t>C.E</t>
  </si>
  <si>
    <t>Aguadulce</t>
  </si>
  <si>
    <t>Expo Z. P. Buenaventura</t>
  </si>
  <si>
    <t>Impo Z. P. Beunaventura</t>
  </si>
  <si>
    <t>Transporte y almacenamiento*</t>
  </si>
  <si>
    <t>Transporte terrestre y transporte por tuberías</t>
  </si>
  <si>
    <t>Transporte acuático</t>
  </si>
  <si>
    <t>Transporte aéreo</t>
  </si>
  <si>
    <t>Actividades de correo y de servicios de mensajería</t>
  </si>
  <si>
    <t>Comercio al por mayor y al por menor, transporte, reparación de vehículos</t>
  </si>
  <si>
    <t>Comercio al por mayor y al por menor.</t>
  </si>
  <si>
    <t>Transporte y almacenamiento</t>
  </si>
  <si>
    <t>Alojamiento y servicios de comida</t>
  </si>
  <si>
    <t xml:space="preserve">Industrias manufactureras </t>
  </si>
  <si>
    <t>Elaboración de productos alimenticios*</t>
  </si>
  <si>
    <t>Coquización, fabricación de productos de la ref. de petróleo</t>
  </si>
  <si>
    <t>Transformación de la madera</t>
  </si>
  <si>
    <t>Fabricación de muebles, colchones y somiers</t>
  </si>
  <si>
    <t>*Elaboración de productos alimenticios, bebidas y tabaco</t>
  </si>
  <si>
    <t>Ganadería</t>
  </si>
  <si>
    <t xml:space="preserve">Silvicultura, extracción de madera </t>
  </si>
  <si>
    <t>Cultivos agrícolas transitorios y permanentes</t>
  </si>
  <si>
    <t>Construcción de edificaciones residenciales y no residenciales</t>
  </si>
  <si>
    <t xml:space="preserve">Construcción de carreteras y vías de ferrocarril
</t>
  </si>
  <si>
    <t>Actividades especializadas para la construcción de edificaciones y obras de ingeniería civil</t>
  </si>
  <si>
    <t>Extracción carbón de piedra y lignito</t>
  </si>
  <si>
    <t>Extracción Petróleo crudo y gas natural</t>
  </si>
  <si>
    <t>Extracción Minerales Metalíferos</t>
  </si>
  <si>
    <t>Extracción de otras minas y canteras</t>
  </si>
  <si>
    <t>Actividades profesionales, científicas y técnicas</t>
  </si>
  <si>
    <t>Actividades de servicios administrativos y de apoyo</t>
  </si>
  <si>
    <t>Administración pública y defensa, planes de seguridad social de afiliación obligatoria</t>
  </si>
  <si>
    <t>Educación</t>
  </si>
  <si>
    <t>Actividades de atención de la salud humana y ser. Sociales</t>
  </si>
  <si>
    <t xml:space="preserve">Suministro de electricidad, gas, vapor y aire acondicionado </t>
  </si>
  <si>
    <t>Distribución de agua, evacuación y tratamiento de aguas residuales</t>
  </si>
  <si>
    <t>Actividades artísticas, de entretenimiento y recreación</t>
  </si>
  <si>
    <t>Actividades de los hogares individuales en calidad de empleadores</t>
  </si>
  <si>
    <t>Información y comunicaciones</t>
  </si>
  <si>
    <t>Actividades financieras y seguros</t>
  </si>
  <si>
    <t>Actividades inmobiliarias</t>
  </si>
  <si>
    <t>PIB Transporte Terrestre</t>
  </si>
  <si>
    <t>Industrias manufactureras</t>
  </si>
  <si>
    <t>Comercio, reparación, restaurantes y hoteles</t>
  </si>
  <si>
    <t>Explotación de minas y canteras</t>
  </si>
  <si>
    <t>2011 I</t>
  </si>
  <si>
    <t>2011 II</t>
  </si>
  <si>
    <t>2011 III</t>
  </si>
  <si>
    <t>2011 IV</t>
  </si>
  <si>
    <t>2012 I</t>
  </si>
  <si>
    <t>2012 II</t>
  </si>
  <si>
    <t>2012 III</t>
  </si>
  <si>
    <t>2012 IV</t>
  </si>
  <si>
    <t>2013 I</t>
  </si>
  <si>
    <t>2013 II</t>
  </si>
  <si>
    <t>2013 III</t>
  </si>
  <si>
    <t>2013 IV</t>
  </si>
  <si>
    <t>2014 I</t>
  </si>
  <si>
    <r>
      <t xml:space="preserve">2014 </t>
    </r>
    <r>
      <rPr>
        <b/>
        <vertAlign val="superscript"/>
        <sz val="10"/>
        <color indexed="8"/>
        <rFont val="Calibri"/>
        <family val="2"/>
      </rPr>
      <t>P</t>
    </r>
  </si>
  <si>
    <t>2014 II</t>
  </si>
  <si>
    <t>2014 III</t>
  </si>
  <si>
    <t>2014 IV</t>
  </si>
  <si>
    <t>2015 I</t>
  </si>
  <si>
    <r>
      <t xml:space="preserve">2015 </t>
    </r>
    <r>
      <rPr>
        <b/>
        <vertAlign val="superscript"/>
        <sz val="10"/>
        <color indexed="8"/>
        <rFont val="Calibri"/>
        <family val="2"/>
      </rPr>
      <t>Pr</t>
    </r>
  </si>
  <si>
    <t>2015 II</t>
  </si>
  <si>
    <t>2015 III</t>
  </si>
  <si>
    <t>2015 IV</t>
  </si>
  <si>
    <t>2016 I</t>
  </si>
  <si>
    <r>
      <t xml:space="preserve">2016 </t>
    </r>
    <r>
      <rPr>
        <b/>
        <vertAlign val="superscript"/>
        <sz val="10"/>
        <color indexed="8"/>
        <rFont val="Calibri"/>
        <family val="2"/>
      </rPr>
      <t>Pr</t>
    </r>
  </si>
  <si>
    <t>2016 II</t>
  </si>
  <si>
    <t>2016 III</t>
  </si>
  <si>
    <t>2016 IV</t>
  </si>
  <si>
    <t>2017 I</t>
  </si>
  <si>
    <t>2017 II</t>
  </si>
  <si>
    <t>2017 III</t>
  </si>
  <si>
    <t>2017 IV</t>
  </si>
  <si>
    <t>Producto Interno Bruto</t>
  </si>
  <si>
    <t>Comercio al por mayor y al por menor</t>
  </si>
  <si>
    <t>2018 I</t>
  </si>
  <si>
    <t>2018 II</t>
  </si>
  <si>
    <t>2018 III</t>
  </si>
  <si>
    <t>2018 IV</t>
  </si>
  <si>
    <t>2019 I</t>
  </si>
  <si>
    <t>2019 II</t>
  </si>
  <si>
    <t>2019 III</t>
  </si>
  <si>
    <t>2019 IV</t>
  </si>
  <si>
    <t>2020 I</t>
  </si>
  <si>
    <t>2020 II</t>
  </si>
  <si>
    <t>2020 III</t>
  </si>
  <si>
    <t>2020 IV</t>
  </si>
  <si>
    <t>2021 I</t>
  </si>
  <si>
    <t>2021 II</t>
  </si>
  <si>
    <t>2021 III</t>
  </si>
  <si>
    <t>REGISTRO NACIONAL DE DESPACHOS DE CARGA</t>
  </si>
  <si>
    <t>Manifiestos recibidos RNDC</t>
  </si>
  <si>
    <t>Enero</t>
  </si>
  <si>
    <t>Febrero</t>
  </si>
  <si>
    <t>Marzo</t>
  </si>
  <si>
    <t>Abril</t>
  </si>
  <si>
    <t>Mayo</t>
  </si>
  <si>
    <t>Junio</t>
  </si>
  <si>
    <t>Julio</t>
  </si>
  <si>
    <t>Agosto</t>
  </si>
  <si>
    <t>Septiembre</t>
  </si>
  <si>
    <t>Octubre</t>
  </si>
  <si>
    <t>Noviembre</t>
  </si>
  <si>
    <t>Diciembre</t>
  </si>
  <si>
    <t>Fuente: Ministerio de Transporte, cifras en miles</t>
  </si>
  <si>
    <t>Empresas de transporte que reportan</t>
  </si>
  <si>
    <t>Fuente: Ministerio de Transporte</t>
  </si>
  <si>
    <t>Empresas de transporte</t>
  </si>
  <si>
    <t>Habilitadas</t>
  </si>
  <si>
    <t>Reportan</t>
  </si>
  <si>
    <t xml:space="preserve">Porcentaje </t>
  </si>
  <si>
    <t>Millones de tons. *</t>
  </si>
  <si>
    <t>*No incluye los trayectos de aproximación</t>
  </si>
  <si>
    <t xml:space="preserve">Viajes realizados </t>
  </si>
  <si>
    <t>variación 2021/2022</t>
  </si>
  <si>
    <t xml:space="preserve">Total </t>
  </si>
  <si>
    <t>Millones de galones</t>
  </si>
  <si>
    <t>septiembre</t>
  </si>
  <si>
    <t>octubre</t>
  </si>
  <si>
    <t>noviembre</t>
  </si>
  <si>
    <t>diciembre</t>
  </si>
  <si>
    <t>Toneladas</t>
  </si>
  <si>
    <t xml:space="preserve">Partipac. </t>
  </si>
  <si>
    <t>3S3</t>
  </si>
  <si>
    <t>3S2</t>
  </si>
  <si>
    <t>3</t>
  </si>
  <si>
    <t>2S2</t>
  </si>
  <si>
    <t>2S3</t>
  </si>
  <si>
    <t>CA</t>
  </si>
  <si>
    <t>Vehículos automotores con mínimo un viaje</t>
  </si>
  <si>
    <t>2020*</t>
  </si>
  <si>
    <t>*Datos a marzo 31</t>
  </si>
  <si>
    <t>Cantidad de vehículos con mínimo 1 viaje</t>
  </si>
  <si>
    <t>Ene 2017 - dic 2018</t>
  </si>
  <si>
    <t>Dic 2017 - nov 2019</t>
  </si>
  <si>
    <t>REGISTRO NACIONAL DE DESPACHOS DE CARGA - 2</t>
  </si>
  <si>
    <t>Fecha: 10 de julio de 2020</t>
  </si>
  <si>
    <t>Var. sem anterior</t>
  </si>
  <si>
    <t>23 - 29 marzo</t>
  </si>
  <si>
    <t>Semana 1</t>
  </si>
  <si>
    <t>30 marzo - 05 abril</t>
  </si>
  <si>
    <t>Semana 2</t>
  </si>
  <si>
    <t>06 - 12 abril</t>
  </si>
  <si>
    <t>Semana 3*</t>
  </si>
  <si>
    <t>13  - 19 abril</t>
  </si>
  <si>
    <t>Semana 4</t>
  </si>
  <si>
    <t>20 - 26 abril</t>
  </si>
  <si>
    <t>Semana 5</t>
  </si>
  <si>
    <t>27 abril - 03 mayo</t>
  </si>
  <si>
    <t>Semana 6**</t>
  </si>
  <si>
    <t>04 - 10 mayo</t>
  </si>
  <si>
    <t>Semana 7</t>
  </si>
  <si>
    <t>11 - 17 mayo</t>
  </si>
  <si>
    <t>Semana 8</t>
  </si>
  <si>
    <t>18 - 24 mayo</t>
  </si>
  <si>
    <t>Semana 9</t>
  </si>
  <si>
    <t>25 - 31 mayo</t>
  </si>
  <si>
    <t>Semana 10**</t>
  </si>
  <si>
    <t>01 - 07 junio</t>
  </si>
  <si>
    <t>Semana 11</t>
  </si>
  <si>
    <t>08 - 14 junio</t>
  </si>
  <si>
    <t>Semana 12</t>
  </si>
  <si>
    <t>15 - 21 junio</t>
  </si>
  <si>
    <t>Semana 13**</t>
  </si>
  <si>
    <t>22 - 28 junio</t>
  </si>
  <si>
    <t>Semana 14**</t>
  </si>
  <si>
    <t>29 jun - 05 jul</t>
  </si>
  <si>
    <t>Semana 15**</t>
  </si>
  <si>
    <t>06 - 12 jul</t>
  </si>
  <si>
    <t>Semana 16</t>
  </si>
  <si>
    <t>13 - 19 jul</t>
  </si>
  <si>
    <t>Semana 17</t>
  </si>
  <si>
    <t>20 jul - 26 jul</t>
  </si>
  <si>
    <t>Semana 18**</t>
  </si>
  <si>
    <t>27 jul - 02 agos</t>
  </si>
  <si>
    <t>Semana 19</t>
  </si>
  <si>
    <t>*Semana Santa</t>
  </si>
  <si>
    <t>**Semana con día festivo</t>
  </si>
  <si>
    <t>Toneladas movilizadas</t>
  </si>
  <si>
    <t>Productos Movilizados</t>
  </si>
  <si>
    <t># Viajes</t>
  </si>
  <si>
    <t>Cementos, morteros, hormigones</t>
  </si>
  <si>
    <t>Misceláneos contenidos en paquetes</t>
  </si>
  <si>
    <t>Productos Varios</t>
  </si>
  <si>
    <t>Arroz</t>
  </si>
  <si>
    <t>Cerveza de malta</t>
  </si>
  <si>
    <t xml:space="preserve">Hullas, briquetas </t>
  </si>
  <si>
    <t>Aceite de palma y sus fracciones</t>
  </si>
  <si>
    <t>Coques y semicoques de hulla</t>
  </si>
  <si>
    <t>Cementos Hidráulicos</t>
  </si>
  <si>
    <t>Azúcar de caña o de remolacha</t>
  </si>
  <si>
    <t>Abonos minerales o químicos</t>
  </si>
  <si>
    <t>Agua</t>
  </si>
  <si>
    <t>Preparaciones para alim. Animal</t>
  </si>
  <si>
    <t>Carbones activados</t>
  </si>
  <si>
    <t>Bombonas, botellas, frascos</t>
  </si>
  <si>
    <t>Contenedores</t>
  </si>
  <si>
    <t>Demás productos</t>
  </si>
  <si>
    <t>Fuente: Ministerio de Transporte. Datos marzo 23 - agosto 02</t>
  </si>
  <si>
    <t xml:space="preserve">Principales Destinos </t>
  </si>
  <si>
    <t>Destino</t>
  </si>
  <si>
    <t>Bogotá</t>
  </si>
  <si>
    <t>Funza</t>
  </si>
  <si>
    <t>Buga</t>
  </si>
  <si>
    <t>Tocancipá</t>
  </si>
  <si>
    <t xml:space="preserve">Principales Orígenes </t>
  </si>
  <si>
    <t>Origen</t>
  </si>
  <si>
    <t>Palmira</t>
  </si>
  <si>
    <t>Cúcuta</t>
  </si>
  <si>
    <t>ÍNDICE DE PRECIOS AL TRANSPORTADOR</t>
  </si>
  <si>
    <t>Actualización: Semestral</t>
  </si>
  <si>
    <t>Incremento</t>
  </si>
  <si>
    <t>Incidencia</t>
  </si>
  <si>
    <t>Combustible (ACPM)</t>
  </si>
  <si>
    <t>Llantas y neumáticos</t>
  </si>
  <si>
    <t>Repuestos, Reparaciones</t>
  </si>
  <si>
    <t>Salarios, Prestaciones</t>
  </si>
  <si>
    <t>Peajes</t>
  </si>
  <si>
    <t>Seguros</t>
  </si>
  <si>
    <t>Lubricantes, grasas y filtros</t>
  </si>
  <si>
    <t>Parqueadero</t>
  </si>
  <si>
    <t>Impuestos</t>
  </si>
  <si>
    <t>Fuente: Defencarga</t>
  </si>
  <si>
    <t>ÍNDICE DE COSTOS AL TRANSPORTE DE CARGA</t>
  </si>
  <si>
    <t>ICTC</t>
  </si>
  <si>
    <t>Grupo de costos</t>
  </si>
  <si>
    <t>Peso %</t>
  </si>
  <si>
    <t>Costos fijos y peajes</t>
  </si>
  <si>
    <t>Partes, piezas,  mantenimiento y reparación</t>
  </si>
  <si>
    <t>Insumos</t>
  </si>
  <si>
    <t>Variación anual ICTC 2010 - 2021</t>
  </si>
  <si>
    <t>Año</t>
  </si>
  <si>
    <t>Costos F</t>
  </si>
  <si>
    <t>Partes</t>
  </si>
  <si>
    <t>Factores</t>
  </si>
  <si>
    <t>ICTC Trimestral</t>
  </si>
  <si>
    <t>2010 I</t>
  </si>
  <si>
    <t>2010 II</t>
  </si>
  <si>
    <t>2010 III</t>
  </si>
  <si>
    <t>2010 IV</t>
  </si>
  <si>
    <t>ACPM</t>
  </si>
  <si>
    <t>Precios de referencia ACPM para Bogotá</t>
  </si>
  <si>
    <t>Variación $</t>
  </si>
  <si>
    <t>-</t>
  </si>
  <si>
    <t xml:space="preserve">Fuente: UPME, Unidad de Planeación Minero Energética </t>
  </si>
  <si>
    <t>Variación Anual Combustibles Según ICTC</t>
  </si>
  <si>
    <t>Gasolina</t>
  </si>
  <si>
    <t>Trimestral</t>
  </si>
  <si>
    <t>Anual</t>
  </si>
  <si>
    <t>DEMANDA DE ENERGÍA</t>
  </si>
  <si>
    <t>Demanda de energía</t>
  </si>
  <si>
    <t>GWh</t>
  </si>
  <si>
    <t>Variación
Anual</t>
  </si>
  <si>
    <t>Enero 2021</t>
  </si>
  <si>
    <t>Febrero 2021</t>
  </si>
  <si>
    <t>Marzo 2021</t>
  </si>
  <si>
    <t>Abril 2021</t>
  </si>
  <si>
    <t>Mayo 2021</t>
  </si>
  <si>
    <t>Junio 2021</t>
  </si>
  <si>
    <t>Julio 2021</t>
  </si>
  <si>
    <t>Agosto 2021</t>
  </si>
  <si>
    <t>Septiembre 2021</t>
  </si>
  <si>
    <t>Octubre 2021</t>
  </si>
  <si>
    <t>Noviembre 2021</t>
  </si>
  <si>
    <t>Diciembre 2021</t>
  </si>
  <si>
    <t>Enero 2022</t>
  </si>
  <si>
    <t>Fuente: XM, filial de ISA, empresa operadora del Sistema Interconectado Nacional</t>
  </si>
  <si>
    <t>Demanda</t>
  </si>
  <si>
    <t>2021 Año Corrido</t>
  </si>
  <si>
    <t>2022 Año Corrido</t>
  </si>
  <si>
    <t>Doce Meses 2021</t>
  </si>
  <si>
    <t>Doce Meses 2022</t>
  </si>
  <si>
    <t>Demanda de energía por sector (Mdo no regulado)</t>
  </si>
  <si>
    <t xml:space="preserve">Participación  </t>
  </si>
  <si>
    <t>Explotación minas y canteras</t>
  </si>
  <si>
    <t>Servicios sociales y común.</t>
  </si>
  <si>
    <t>Establecimientos financieros</t>
  </si>
  <si>
    <t>Agricultura, ganadería</t>
  </si>
  <si>
    <t>Suministro electricidad, gas</t>
  </si>
  <si>
    <t>PIRATERÍA</t>
  </si>
  <si>
    <t xml:space="preserve">Marzo </t>
  </si>
  <si>
    <t xml:space="preserve">Mayo </t>
  </si>
  <si>
    <t xml:space="preserve">Junio </t>
  </si>
  <si>
    <t>Fuente: Observatorio del Delito de la DIJIN</t>
  </si>
  <si>
    <t xml:space="preserve">Casos por Departamento </t>
  </si>
  <si>
    <t>Casos por Ciudad</t>
  </si>
  <si>
    <t>Norte de Santander</t>
  </si>
  <si>
    <t>Arauca</t>
  </si>
  <si>
    <t xml:space="preserve">Atlántico </t>
  </si>
  <si>
    <t xml:space="preserve">Bolívar </t>
  </si>
  <si>
    <t>Cund. - Bog</t>
  </si>
  <si>
    <t xml:space="preserve">Boyacá </t>
  </si>
  <si>
    <t>Cesar</t>
  </si>
  <si>
    <t>Huila</t>
  </si>
  <si>
    <t>Magdalena</t>
  </si>
  <si>
    <t>Nariño</t>
  </si>
  <si>
    <t>Putumayo</t>
  </si>
  <si>
    <t>Quindío</t>
  </si>
  <si>
    <t>Sucre</t>
  </si>
  <si>
    <t xml:space="preserve">Valle </t>
  </si>
  <si>
    <t>ACCIDENTALIDAD VIAL</t>
  </si>
  <si>
    <t>Part.</t>
  </si>
  <si>
    <t>Usuario de moto</t>
  </si>
  <si>
    <t>Peatón</t>
  </si>
  <si>
    <t>Usuario de vehículo</t>
  </si>
  <si>
    <t>Usuario bicicleta</t>
  </si>
  <si>
    <t>Usuarios transporte de carga</t>
  </si>
  <si>
    <t>Otros usuarios</t>
  </si>
  <si>
    <t>Sin Información</t>
  </si>
  <si>
    <t xml:space="preserve">Fuente: Observatorio Nacional de Seguridad Vial </t>
  </si>
  <si>
    <t>*Cifras parciales</t>
  </si>
  <si>
    <t xml:space="preserve">Antioquia  </t>
  </si>
  <si>
    <t>Valle Del Cauca</t>
  </si>
  <si>
    <t xml:space="preserve">Cundinamarca  </t>
  </si>
  <si>
    <t xml:space="preserve">Bogotá DC </t>
  </si>
  <si>
    <t xml:space="preserve">Santander  </t>
  </si>
  <si>
    <t xml:space="preserve">Cesar  </t>
  </si>
  <si>
    <t xml:space="preserve">Cauca  </t>
  </si>
  <si>
    <t xml:space="preserve">Tolima  </t>
  </si>
  <si>
    <t xml:space="preserve">Huila  </t>
  </si>
  <si>
    <t>Transporte de Carga</t>
  </si>
  <si>
    <t>Fallecidos 2021</t>
  </si>
  <si>
    <t>Lecionados 2021</t>
  </si>
  <si>
    <t>Usuario de colisión</t>
  </si>
  <si>
    <t>Total nacional</t>
  </si>
  <si>
    <t>Tte. Carga</t>
  </si>
  <si>
    <t>Implica Transporte de Carga</t>
  </si>
  <si>
    <t>Otros Actores</t>
  </si>
  <si>
    <t>Otros Usuarios</t>
  </si>
  <si>
    <t>Fuente: Portal Logístico de Colombia</t>
  </si>
  <si>
    <t>Víctimas Fatales según causa del accidente</t>
  </si>
  <si>
    <t>% part.</t>
  </si>
  <si>
    <t>Víctimas Fatales según departamento</t>
  </si>
  <si>
    <t>Desobedecer Señales de tránsito</t>
  </si>
  <si>
    <t>Exceso de velocidad</t>
  </si>
  <si>
    <t>Embriaguez (alcohólica y no alcohólica)</t>
  </si>
  <si>
    <t>Malas condiciones de la vía</t>
  </si>
  <si>
    <t>Posibles fallas Mecánicas</t>
  </si>
  <si>
    <t>Contravía</t>
  </si>
  <si>
    <t>Pasar el Semáforo en rojo</t>
  </si>
  <si>
    <t>Malas condiciones climáticas</t>
  </si>
  <si>
    <t>* Se excluyen datos sin información</t>
  </si>
  <si>
    <t>Fatales</t>
  </si>
  <si>
    <t>Lesionados</t>
  </si>
  <si>
    <t>Total Víctimas</t>
  </si>
  <si>
    <t>Víctimas Fatales según día de la semana</t>
  </si>
  <si>
    <t>Lunes</t>
  </si>
  <si>
    <t>Martes</t>
  </si>
  <si>
    <t>Miércoles</t>
  </si>
  <si>
    <t>Jueves</t>
  </si>
  <si>
    <t>Viernes</t>
  </si>
  <si>
    <t>Sábado</t>
  </si>
  <si>
    <t>Domingo</t>
  </si>
  <si>
    <t>Fallecidos 2022</t>
  </si>
  <si>
    <t>Objeto/Usuario de colisión</t>
  </si>
  <si>
    <t>Ene</t>
  </si>
  <si>
    <t>Feb</t>
  </si>
  <si>
    <t>Mar</t>
  </si>
  <si>
    <t>Abr</t>
  </si>
  <si>
    <t>May</t>
  </si>
  <si>
    <t>Jun</t>
  </si>
  <si>
    <t>Jul</t>
  </si>
  <si>
    <t>Ago</t>
  </si>
  <si>
    <t>Sep</t>
  </si>
  <si>
    <t>Oct</t>
  </si>
  <si>
    <t>Nov</t>
  </si>
  <si>
    <t>Dic</t>
  </si>
  <si>
    <t>Lecionados 2022</t>
  </si>
  <si>
    <t>PORTAL LOGÍSTICO DE COLOMBIA</t>
  </si>
  <si>
    <t>Fecha: 23 de diciembre de 2020</t>
  </si>
  <si>
    <t>Portal Logístico de Colombia*</t>
  </si>
  <si>
    <t xml:space="preserve">El Portal Logístico de Colombia presenta información generada por el Ministerio de Transporte a través del Registro Nacional de Despachos de Carga, las Alianzas Logísticas Regionales, los Corredores Logísticos Estratégicos y las Estadísticas del sector transporte.
Una de las principales herramientas con las que cuenta este portal son los llamados "Tableros de Control" en los que se puede encontrar información sobre algunos de los corredores logísticos definidos en el país. 
*El Ministerio de Transporte nos ha indicado que parte de la información registrada en el Portal Logístico puese ser sujeta a ajustes.
</t>
  </si>
  <si>
    <t>Corredor Bogotá  - Buenaventura</t>
  </si>
  <si>
    <t>Millones de toneladas movilizadas por mes</t>
  </si>
  <si>
    <t xml:space="preserve">Var. </t>
  </si>
  <si>
    <t>Millones de galones movilizados por mes</t>
  </si>
  <si>
    <t>Fuente: Ministerio de Transporte, cifras en millones</t>
  </si>
  <si>
    <t xml:space="preserve">En los primeros 9 meses del año, en el Corredor logístico Bogotá - Buenaventura se han movilizado 10,85 millones de toneladas, lo que representa una variación del -8,4% frente al mismo periodo del año anterior, por su  parte el número de galones movilizados registra un aumento del 10%.
Los productos sólidos movilizados en este corredor que presentan las mayores disminuciones continúan siendo: el maíz con un  -16%, misceláneos en empaques con un -11% y el cemento un -29%. Los  productos con mayor crecimiento son la harina de trigo con 204%, y  trigo y morcajo o tranquilón 20%.
</t>
  </si>
  <si>
    <t>Toneladas por configuración</t>
  </si>
  <si>
    <t>Viajes por configuración*</t>
  </si>
  <si>
    <t>%</t>
  </si>
  <si>
    <t>Tractocamión de 3 ejes</t>
  </si>
  <si>
    <t>Camión rígido 2 ejes</t>
  </si>
  <si>
    <t>Tractocamión de 2 ejes</t>
  </si>
  <si>
    <t>Camión rígido 3 ejes</t>
  </si>
  <si>
    <t>Camión rígido 4 ejes</t>
  </si>
  <si>
    <t>Distribución Toneladas Origen - Destino</t>
  </si>
  <si>
    <t>Productos sólidos</t>
  </si>
  <si>
    <t>Tons* 2019</t>
  </si>
  <si>
    <t>Tons* 2020</t>
  </si>
  <si>
    <t># viajes</t>
  </si>
  <si>
    <t>Tons/viaje</t>
  </si>
  <si>
    <t>Trigo y morcajo o tranquillon</t>
  </si>
  <si>
    <t>Misceláneos en empaques (paqueteo)</t>
  </si>
  <si>
    <t>Buenavent.</t>
  </si>
  <si>
    <t>Cemento, morteros, hormigones y similares</t>
  </si>
  <si>
    <t>Contenedores (incluye cont. Cisterna y depó)</t>
  </si>
  <si>
    <t>Yotoco</t>
  </si>
  <si>
    <t>Harina de trigo o morcajo</t>
  </si>
  <si>
    <t>* Cifras en miles</t>
  </si>
  <si>
    <t>Viajes realizados por tractocamión de 3 ejes corredor Bogotá - Buenaventura</t>
  </si>
  <si>
    <t>Periodo</t>
  </si>
  <si>
    <t># de viajes</t>
  </si>
  <si>
    <t>Toneladas x viaje</t>
  </si>
  <si>
    <t># Vehículos 3S3</t>
  </si>
  <si>
    <t>Viajes / vehículos</t>
  </si>
  <si>
    <t>Promedio</t>
  </si>
  <si>
    <t>Corredor Bogotá  - Costa Caribe</t>
  </si>
  <si>
    <t>enero</t>
  </si>
  <si>
    <t>marzo</t>
  </si>
  <si>
    <t>abril</t>
  </si>
  <si>
    <t>mayo</t>
  </si>
  <si>
    <t>junio</t>
  </si>
  <si>
    <t>julio</t>
  </si>
  <si>
    <t>agosto</t>
  </si>
  <si>
    <t xml:space="preserve">En el Corredor logístico Bogotá - Costa Caribe se movilizaron 6,47 millones de toneladas en los primeros diez meses del año, lo que representa una disminución del -48%, por su parte el número de galones cae un -60% 
El principal producto sólido movilizado en este corredor son los productos varios, aunque en lo corrido del año presenta una disminución del -42,9% frente al 2019; es seguido por el maiz, cuya disminución es del 46% en comparación al mismo periodo del año anterior; así mismo, los misceláneos en empaques que caen un 46%.
</t>
  </si>
  <si>
    <t>Viajes por configuración</t>
  </si>
  <si>
    <t>Productos varios</t>
  </si>
  <si>
    <t>Preparaciones alimenticias no expresada en otras partidas</t>
  </si>
  <si>
    <t>Cajones, cajas, jaulas</t>
  </si>
  <si>
    <t>Bananas o plátanos frescos o secos</t>
  </si>
  <si>
    <t>Cantos, grava, piedras machacadas</t>
  </si>
  <si>
    <t>Cacahuates (maní) sin tostar</t>
  </si>
  <si>
    <t>* Cifras en millones</t>
  </si>
  <si>
    <t>Viajes realizados por tractocamión de 3 ejes corredor Bogotá - Costa</t>
  </si>
  <si>
    <t>Corredor Medellín  - Costa Caribe</t>
  </si>
  <si>
    <t xml:space="preserve">El corredor  Medellín - Costa Caribe registra una variación del -15% en el número de toneladas movilizadas. Por su parte el número de galones cae un  0,6%, respondiendo a la mayor movilización presentada en el mes de septiembre. 
El maíz continúa siendo el producto más movilizado con un crecimiento del 17%, seguido del cemento, morteros y hormigones que presenta una disminución del -15%. Por su parte los cementos hidráulicos registran un crecimeinto del 27%, respecto al año anterior, así mismo la movilización de contenedores por este corredor ha crecido un 12,5%  frente al 2019.
</t>
  </si>
  <si>
    <t>Santiago de Tolú</t>
  </si>
  <si>
    <t>Cereté</t>
  </si>
  <si>
    <t>Toluviejo</t>
  </si>
  <si>
    <t>Cementos Hidraúlicos</t>
  </si>
  <si>
    <t>Girardota</t>
  </si>
  <si>
    <t>Bello</t>
  </si>
  <si>
    <t xml:space="preserve">Girardota </t>
  </si>
  <si>
    <t>Preparaciones del tipo de las utiliadas para la alimentación de los animales</t>
  </si>
  <si>
    <t>Viajes realizados por tractocamión de 3 ejes corredor Medellín- Costa</t>
  </si>
  <si>
    <t>Fecha: 12 de febrero de 2021</t>
  </si>
  <si>
    <r>
      <rPr>
        <b/>
        <sz val="11"/>
        <color theme="1"/>
        <rFont val="Trebuchet MS"/>
        <family val="2"/>
      </rPr>
      <t>* El Portal Logístico de Colombia realizó una actualización en su tablero de control para las estadísticas del año 2020, en él puede visualizarse todos los corredores logísticos unificados. Sin embargo, el mayor cambio realizado responde la inclución de las movilizaciones que tengan origen</t>
    </r>
    <r>
      <rPr>
        <b/>
        <sz val="11"/>
        <color rgb="FF254872"/>
        <rFont val="Trebuchet MS"/>
        <family val="2"/>
      </rPr>
      <t xml:space="preserve"> </t>
    </r>
    <r>
      <rPr>
        <b/>
        <u/>
        <sz val="12"/>
        <color rgb="FFFF0000"/>
        <rFont val="Trebuchet MS"/>
        <family val="2"/>
      </rPr>
      <t>o</t>
    </r>
    <r>
      <rPr>
        <b/>
        <sz val="11"/>
        <color rgb="FF254872"/>
        <rFont val="Trebuchet MS"/>
        <family val="2"/>
      </rPr>
      <t xml:space="preserve"> </t>
    </r>
    <r>
      <rPr>
        <b/>
        <sz val="11"/>
        <color theme="1"/>
        <rFont val="Trebuchet MS"/>
        <family val="2"/>
      </rPr>
      <t xml:space="preserve">destino dentro del corredor. Hasta el 2019 sólo se tenían en cuenta las movilizaciones cuyos origenes </t>
    </r>
    <r>
      <rPr>
        <b/>
        <u/>
        <sz val="12"/>
        <color rgb="FFFF0000"/>
        <rFont val="Trebuchet MS"/>
        <family val="2"/>
      </rPr>
      <t>y</t>
    </r>
    <r>
      <rPr>
        <b/>
        <sz val="11"/>
        <color theme="1"/>
        <rFont val="Trebuchet MS"/>
        <family val="2"/>
      </rPr>
      <t xml:space="preserve"> destinos estuvieran dentro del corredor, por ello no es posible realizar cálculos de variaciones entre ambos años ya que los números no corresponderían a una variación real, sino a la diferencia en la captación de datos del tablero de control. </t>
    </r>
  </si>
  <si>
    <r>
      <rPr>
        <sz val="11"/>
        <color rgb="FF254872"/>
        <rFont val="Trebuchet MS"/>
        <family val="2"/>
      </rPr>
      <t xml:space="preserve">Durante el año 2020, en el Corredor logístico Bogotá - Buenaventura se movilizaron 35,80 millones de toneladas. Por su  parte, el número de galones movilizados registrados fue de 218 millones. Así mismo, ser registraron 2.450.639 viajes, de los cuales el 49% fueron realizados por camiones rígidos de 2 ejes. </t>
    </r>
    <r>
      <rPr>
        <sz val="11"/>
        <color rgb="FFFF0000"/>
        <rFont val="Trebuchet MS"/>
        <family val="2"/>
      </rPr>
      <t xml:space="preserve">
</t>
    </r>
    <r>
      <rPr>
        <sz val="11"/>
        <color rgb="FF254872"/>
        <rFont val="Trebuchet MS"/>
        <family val="2"/>
      </rPr>
      <t>Las rutas con mayor cantidad de toneladas movilizadas registradas son: Buenaventura - Bogotá, Buenaventura - Buga y Buenaventura - Cali.</t>
    </r>
    <r>
      <rPr>
        <sz val="11"/>
        <color rgb="FFFF0000"/>
        <rFont val="Trebuchet MS"/>
        <family val="2"/>
      </rPr>
      <t xml:space="preserve">
</t>
    </r>
  </si>
  <si>
    <t>Toneladas por configuración*</t>
  </si>
  <si>
    <t>% Part.</t>
  </si>
  <si>
    <t>Distribución Toneladas Origen - Destino*</t>
  </si>
  <si>
    <t xml:space="preserve">En el Corredor logístico Bogotá - Costa Caribe se movilizaron 34,78 millones de toneladas durante el año 2020, por su parte el número de galones movilizados es de 1.233 millones. Finalmente los viajes realizados suman un total de 2.782.738. 
Las rutas con mayor cantidad de toneladas movilizadas registradas son: Cartagena - Bogotá, Santa Marta - Bucaramanga y Cartagena - Barranquilla.
</t>
  </si>
  <si>
    <t>Viajes por configuración *</t>
  </si>
  <si>
    <t>Distribución Toneladas Origen - Destino *</t>
  </si>
  <si>
    <t xml:space="preserve">Santa Marta </t>
  </si>
  <si>
    <r>
      <rPr>
        <sz val="11"/>
        <color rgb="FF254872"/>
        <rFont val="Trebuchet MS"/>
        <family val="2"/>
      </rPr>
      <t>El corredor  Medellín - Costa Caribe registró una movilización de 23,10 millones de toneladas. Por su parte el número de galones movilizados fue de 130,88 millones. El total de viajes registrados sobre este corredor durante el año 2020 es de 1.901.703.</t>
    </r>
    <r>
      <rPr>
        <sz val="11"/>
        <color rgb="FFFF0000"/>
        <rFont val="Trebuchet MS"/>
        <family val="2"/>
      </rPr>
      <t xml:space="preserve">
</t>
    </r>
    <r>
      <rPr>
        <sz val="11"/>
        <color rgb="FF254872"/>
        <rFont val="Trebuchet MS"/>
        <family val="2"/>
      </rPr>
      <t>Las rutas con mayor cantidad de toneladas movilizadas registradas son:</t>
    </r>
    <r>
      <rPr>
        <sz val="11"/>
        <color rgb="FFFF0000"/>
        <rFont val="Trebuchet MS"/>
        <family val="2"/>
      </rPr>
      <t xml:space="preserve"> Yumbo - Buenaventura, Yumbo - Cali y Cali - Bogotá.
</t>
    </r>
  </si>
  <si>
    <t>Toneladas por configuración *</t>
  </si>
  <si>
    <t>Pasto</t>
  </si>
  <si>
    <t>COMPETITIVIDAD</t>
  </si>
  <si>
    <t>Actualización: Anual</t>
  </si>
  <si>
    <t>Fecha: 25 de noviembre de 2021</t>
  </si>
  <si>
    <t>IMD 2020:</t>
  </si>
  <si>
    <t xml:space="preserve">Esta medición anual es publicada por el International Institute for Management Development (IMD), su principal indicador es el Índice de Competitividad Agregada que mide la competitividad de 63 países a partir de 4 factores: Desempeño Económico, Eficiencia de Gobierno, Eficiencia de Negocios e Infraestructura.
</t>
  </si>
  <si>
    <t>IGC 2018 - 2019:</t>
  </si>
  <si>
    <t xml:space="preserve">El Foro Económico Mundial (FEM) publica cada año el Reporte Global de Competitividad (RGC) cuyo principal indicador es el Índice Global de Competitividad (IGC), este indicador se divide en tres subíndices que son: requisitos básicos, potenciadores de eficiencia y factores de innovación y sofisticación
</t>
  </si>
  <si>
    <t>El pasado martes 16 de noviembre el Consejo Privado de Competitividad publicó el Informe Nacional de Competitividad del cual destacamos las principales recomendaciones para el pilar de infraestructura, logística y transporte:
1. Permitir que los fletes se generen en condiciones de competencia.
2. Actualizar el Plan Maestro de Transporte Intermodal para establecer una metodología de priorización de proyectos que integre todos los modos, el cronograma para su ejecución y su correspondiente financiación.
3. Acelerar la implementación de infraestructuras logísticas especializadas (ILE) y diseñar un plan de promoción de infraestructuras logísticas agropecuarias (ILA).
4. Fortalecer el seguimiento, la actualización y el uso de información sobre vías terciarias para la toma de decisiones.</t>
  </si>
  <si>
    <t>INFRAESTRUCTURA</t>
  </si>
  <si>
    <t>Posición/ total países</t>
  </si>
  <si>
    <t>Posición  anterior</t>
  </si>
  <si>
    <t>Indicador</t>
  </si>
  <si>
    <t>Fuente</t>
  </si>
  <si>
    <t>Infraestructura</t>
  </si>
  <si>
    <t>IGC</t>
  </si>
  <si>
    <t>Índice de conectividad Vial</t>
  </si>
  <si>
    <t>Calidad de las Vías</t>
  </si>
  <si>
    <t xml:space="preserve">Eficiencia de los Servicios Ferroviarios </t>
  </si>
  <si>
    <t>Eficiencia de los Servicios de Portuarios</t>
  </si>
  <si>
    <t>Eficiencia de los Servicios de Transporte Aéreos</t>
  </si>
  <si>
    <t>Infraestructura Básica</t>
  </si>
  <si>
    <t>IMD</t>
  </si>
  <si>
    <t>Infraestructura Tecnológica</t>
  </si>
  <si>
    <t>Infraestructura Científica</t>
  </si>
  <si>
    <t>FACTORES DE EFICIENCIA</t>
  </si>
  <si>
    <t>Productividad y eficiencia</t>
  </si>
  <si>
    <t>Prácticas Gerenciales</t>
  </si>
  <si>
    <t>Actitudes y Valores</t>
  </si>
  <si>
    <t>Habilidades</t>
  </si>
  <si>
    <t>Mercado laboral</t>
  </si>
  <si>
    <t>Capacidad de Innovación</t>
  </si>
  <si>
    <t>INFORME NACIONAL DE COMPETITIVIDAD (2021/2022)</t>
  </si>
  <si>
    <t>INFORME NACIONAL DE COMPETITIVIDAD:</t>
  </si>
  <si>
    <t xml:space="preserve">Este informe anual es publicad por el Consejo Privado de Competitividad (CPC), el cual es una organización sin ánimo de lucro que tiene como objetivo contribuir en la articulación de estrategias, que permitan lograr mejoras significativas en el nivel de competitividad de Colombia.
A coninuación presentamos las nuevas recomendaciones de articulación publico - privada entregadas en el informe del año 2021.
</t>
  </si>
  <si>
    <t>Nuevas Recomendaciones</t>
  </si>
  <si>
    <t>Impacto esperado</t>
  </si>
  <si>
    <t>Fortalecer el seguimiento, la actualización y e uso para la toma de decisiones de estadísticas de vías terciarias</t>
  </si>
  <si>
    <t>Aumentar la toma de decisiones basadas en evidencia, aportar a las discusiones regulatorias del sector y promover el uso de estadísticas en el desarrollo y planeación a largo plazo.</t>
  </si>
  <si>
    <t>Presentar y aprobar un proyecto de ley que actualice y regule el modo férreo</t>
  </si>
  <si>
    <t>Definir la regulación técnica y económica de la infraestructura y los servicios de transporte del modo férreo.</t>
  </si>
  <si>
    <t>Mejorar la estructuración de los proyectos del modo férreo</t>
  </si>
  <si>
    <t>Promover la eficiencia y el avance en la implementación de iniciativas relacionadas con el modo férreo a través de la presentación de proyectos más adecuados y alineados con las necesidades del sector.</t>
  </si>
  <si>
    <t>LPI: ÍNDICE DE DESEMPEÑO LOGÍSTICO</t>
  </si>
  <si>
    <t>Actualización: Bianual</t>
  </si>
  <si>
    <t>Fecha: 25 de sep de 2018</t>
  </si>
  <si>
    <t>LPI 2018:</t>
  </si>
  <si>
    <t xml:space="preserve">Este indicador se construye con las encuestas del Índice de Desempeño Logístico realizadas por el Banco Mundial. Refleja las percepciones de la logística de los actores de la cadena de abastecimiento basadas en la eficiencia de los procesos de despacho de aduana, la calidad de la infraestructura relacionada con el comercio y el transporte, la facilidad de acordar embarques a precios competitivos, la calidad de los servicios logísticos, la capacidad de seguir y rastrear los envíos, y la frecuencia con la cual los embarques llegan al consignatario en el tiempo programado en 160 países.
</t>
  </si>
  <si>
    <t>Variación 2016 - 2018</t>
  </si>
  <si>
    <t>Ranking General</t>
  </si>
  <si>
    <t>Aduanas</t>
  </si>
  <si>
    <t>Comercio exterior</t>
  </si>
  <si>
    <t>Calidad de los servicios logísticos</t>
  </si>
  <si>
    <t>trazabilidad</t>
  </si>
  <si>
    <t>Justo a tiempo</t>
  </si>
  <si>
    <t>Fuente: Banco Mundial</t>
  </si>
  <si>
    <t xml:space="preserve">Para la medición del 2018 el país presentó un avance significativo en este índice al pasar de la posición 94 en el 2016 a la 58 en el 2018, las principales mejoras se dieron en los pilares de comercio exterior, aduanas y trazabilidad.
</t>
  </si>
  <si>
    <t>Posición General</t>
  </si>
  <si>
    <t>OBSERVATORIO NACIONAL DE LOGÍSTICA</t>
  </si>
  <si>
    <t>Fecha: 6 de septiembre de 2021</t>
  </si>
  <si>
    <t>Observatorio Nacional de Logística</t>
  </si>
  <si>
    <t xml:space="preserve">El Observatorio Nacional de Logística (ONL), es una herramienta estratégica para capturar, analizar y difundir la información de logística del país, generar los indicadores y el modelo cuantitativo que faciliten la toma eficiente de decisiones en materia de políticas públicas y la priorización de inversiones públicas y privadas, en pro de mejorar la competitividad del país
</t>
  </si>
  <si>
    <t>Uno de los principales insumos con los que cuenta el Observatorio son los resultados de la Encuesta Nacional Logística (ENL), la cual fue recientemente actualizada por el DNP.</t>
  </si>
  <si>
    <t>Componentes del Costo logístico</t>
  </si>
  <si>
    <t>Almacenamiento *</t>
  </si>
  <si>
    <t>N/A</t>
  </si>
  <si>
    <t>Costo logístico como porcentaje de las ventas</t>
  </si>
  <si>
    <t>Transporte</t>
  </si>
  <si>
    <t>Administrativos y servicio al cliente</t>
  </si>
  <si>
    <t>Inventarios *</t>
  </si>
  <si>
    <t>Otros costos</t>
  </si>
  <si>
    <t>* Para el 2020 el almacenamiento fue dividido entre almacenamiento e inventarios</t>
  </si>
  <si>
    <t>Fuente: Observatorio Nacional de Logística, Transporte, Minas y Energía</t>
  </si>
  <si>
    <t>Costo Logístico por actividad económica</t>
  </si>
  <si>
    <t>Agropecuaria</t>
  </si>
  <si>
    <t>Industria</t>
  </si>
  <si>
    <t>Minería</t>
  </si>
  <si>
    <t>Nacional</t>
  </si>
  <si>
    <t>Fuente: DNP - Encuesta Nacional de Logística</t>
  </si>
  <si>
    <t>Recordemos que en la ENL realizada en el año 2018, el costo logístico sobre las ventas era del 13,5%, en esta edición dicho valor es del 12,6%, que representa una disminución del -0,9% que responde a un menos costo en el transporte, almacenamiento e inventarios. 
El componente de transporte es el de mayor participación dentro del costo logístico con un peso del 30,7%, seguido de los inventarios con un 29,3%. 
Entre los aspectos a destacar encontramos que el porcentaje de empresas miden su costo logístico pasó del  69,1% al 74%, impulsado por las microempresas con un 75% de medición. Así mismo, la cantidad de empresas que miden los tiempos de espera, cargue y descargue de sus vehículos, pasó del 9,4% al 28,9%; siendo el tiempo de cargue el más medido por las diferentes empresas del sector. Es importante hacer énfasis en el crecimiento de estos porcentajes de medición debido la alta importancia que representa su conocimiento para los procesos de optimización de recursos en la operación logística.</t>
  </si>
  <si>
    <t>Costo Logístico por tamaño de empresa</t>
  </si>
  <si>
    <t>Micro</t>
  </si>
  <si>
    <t>Pequeña</t>
  </si>
  <si>
    <t>Mediana</t>
  </si>
  <si>
    <t>Grande</t>
  </si>
  <si>
    <t>% de empresas con flota propia (por tamaño)</t>
  </si>
  <si>
    <t>% de empresas con flota propia (por act. económica)</t>
  </si>
  <si>
    <t>Tte. Y almacén.</t>
  </si>
  <si>
    <t>Si bien el indicador de pedidos a tiempo registró un crecimiento del 5%, el porcentaje de pedidos perfectos presenta una disminución del -0,8% impulsados principalmente por la cantidad de documentación con errores que se presenta a lo largo del proceso logístico, seguido del aumento en daños y los pedidos incompletos; esto puede implicar que con la intención de mejorar los tiempos de entrega se han descuidado procesos de manipulación y alistamiento de pedidos que generan inconsistencias.
Respecto al uso de tecnología, el crecimiento fue del 19,4%; el 88,7% de las empresas del país conoce al menos una herramienta tecnológica aplicada a la logística.</t>
  </si>
  <si>
    <t>Índice de calidad Logística: Pedido Perfecto</t>
  </si>
  <si>
    <t>Pedidos sin daños</t>
  </si>
  <si>
    <t>Pedidos completos cantidad</t>
  </si>
  <si>
    <t>Pedidos Documenta. Perfecta</t>
  </si>
  <si>
    <t>Pedidos a tiempo</t>
  </si>
  <si>
    <t>Pedido perfecto</t>
  </si>
  <si>
    <t>Índice de calidad Logística: Principales problemas en la entrega de pedidos</t>
  </si>
  <si>
    <t>Daños en mercancías</t>
  </si>
  <si>
    <t>Problemas de transporte</t>
  </si>
  <si>
    <t>Problemas en la entrega por causa del cliente</t>
  </si>
  <si>
    <t>Problemas de almacenamiento</t>
  </si>
  <si>
    <t>Robos y actividades criminales</t>
  </si>
  <si>
    <t>Problemas con la documentación</t>
  </si>
  <si>
    <t>Siniestros</t>
  </si>
  <si>
    <t>Problemas por inspecciones</t>
  </si>
  <si>
    <t>Utilización y necesidades de tecnología</t>
  </si>
  <si>
    <t>¿Cuáles utiliza?</t>
  </si>
  <si>
    <t>Rastreo y seguimiento de pedidos</t>
  </si>
  <si>
    <t>Factura Electrónica</t>
  </si>
  <si>
    <t>Rastreo y seguimiento de vehículos</t>
  </si>
  <si>
    <t>Intercambio electrónico de datos - EDI</t>
  </si>
  <si>
    <t>Captura con códigos de barras</t>
  </si>
  <si>
    <t>Sistema y/o aplicativos de gestión de bodegas –WMS</t>
  </si>
  <si>
    <t>Sistemas y aplicativos de planificación de recursos empresariales –ERP</t>
  </si>
  <si>
    <t>Pronósticos y/o planeación de demanda</t>
  </si>
  <si>
    <t>Sistema y/o aplicativos de administración de transporte - TMS</t>
  </si>
  <si>
    <t>Captura con identificación de radio frecuencia –RFID</t>
  </si>
  <si>
    <t>Ninguna</t>
  </si>
  <si>
    <t>Otras tecnologías</t>
  </si>
  <si>
    <t>Identificación automática y captura de datos (AIDC)</t>
  </si>
  <si>
    <t>Servicios en la nube</t>
  </si>
  <si>
    <t>Big Data y analítica</t>
  </si>
  <si>
    <t>impresión 3D</t>
  </si>
  <si>
    <t>Torres de control</t>
  </si>
  <si>
    <t>Inteligencia artificial</t>
  </si>
  <si>
    <t>Blockchain</t>
  </si>
  <si>
    <t>Realidad aumentada</t>
  </si>
  <si>
    <t>Tercerización de servicios logísticos</t>
  </si>
  <si>
    <t>Transporte de carga y distribución</t>
  </si>
  <si>
    <t>Compra y manejo de proveedores</t>
  </si>
  <si>
    <t>almacenamiento</t>
  </si>
  <si>
    <t>Procesamiento de pedidos de los clientes</t>
  </si>
  <si>
    <t>Planeación y reposición de inventarios</t>
  </si>
  <si>
    <t>Control de la cadena de frío</t>
  </si>
  <si>
    <t>Logística de reversa</t>
  </si>
  <si>
    <t>Manejo de materiales peligrosos</t>
  </si>
  <si>
    <t>Manejo de aduana e impuestos</t>
  </si>
  <si>
    <t>Otros Servicios de valor agregado</t>
  </si>
  <si>
    <t>Planeación de transporte de carga y distribución</t>
  </si>
  <si>
    <t>otros</t>
  </si>
  <si>
    <t>2021 IV</t>
  </si>
  <si>
    <r>
      <t xml:space="preserve">La Encuesta Mensual de Servicios tiene como objetivos principales, </t>
    </r>
    <r>
      <rPr>
        <b/>
        <sz val="11"/>
        <color theme="1" tint="4.9989318521683403E-2"/>
        <rFont val="Arial"/>
        <family val="2"/>
      </rPr>
      <t>medir el comportamiento de los ingresos y cuantificar la evolución del personal ocupado</t>
    </r>
    <r>
      <rPr>
        <sz val="11"/>
        <color theme="1" tint="4.9989318521683403E-2"/>
        <rFont val="Arial"/>
        <family val="2"/>
      </rPr>
      <t xml:space="preserve"> para las actividades de servicios investigadas, entre ellas, el almacenamiento y actividades complementarias al transporte y servicios de correo y mensajería.</t>
    </r>
  </si>
  <si>
    <t>Personal permanenteᵃ</t>
  </si>
  <si>
    <t>Personal temporal directoᵇ</t>
  </si>
  <si>
    <t>Personal ocupado totalᵈ</t>
  </si>
  <si>
    <r>
      <t xml:space="preserve">Variación </t>
    </r>
    <r>
      <rPr>
        <b/>
        <sz val="9"/>
        <color theme="1"/>
        <rFont val="Arial"/>
        <family val="2"/>
      </rPr>
      <t xml:space="preserve">2018 / 2019 </t>
    </r>
  </si>
  <si>
    <r>
      <rPr>
        <sz val="16"/>
        <color rgb="FF0070C0"/>
        <rFont val="Arial"/>
        <family val="2"/>
      </rPr>
      <t>81/</t>
    </r>
    <r>
      <rPr>
        <sz val="9"/>
        <color theme="1"/>
        <rFont val="Arial"/>
        <family val="2"/>
      </rPr>
      <t>141</t>
    </r>
  </si>
  <si>
    <r>
      <rPr>
        <sz val="16"/>
        <color rgb="FF0070C0"/>
        <rFont val="Arial"/>
        <family val="2"/>
      </rPr>
      <t>97/</t>
    </r>
    <r>
      <rPr>
        <sz val="9"/>
        <color theme="1"/>
        <rFont val="Arial"/>
        <family val="2"/>
      </rPr>
      <t>141</t>
    </r>
  </si>
  <si>
    <r>
      <rPr>
        <sz val="16"/>
        <color rgb="FF0070C0"/>
        <rFont val="Arial"/>
        <family val="2"/>
      </rPr>
      <t>104/</t>
    </r>
    <r>
      <rPr>
        <sz val="9"/>
        <color theme="1"/>
        <rFont val="Arial"/>
        <family val="2"/>
      </rPr>
      <t>141</t>
    </r>
  </si>
  <si>
    <r>
      <rPr>
        <sz val="16"/>
        <color rgb="FF0070C0"/>
        <rFont val="Arial"/>
        <family val="2"/>
      </rPr>
      <t>99/</t>
    </r>
    <r>
      <rPr>
        <sz val="9"/>
        <color theme="1"/>
        <rFont val="Arial"/>
        <family val="2"/>
      </rPr>
      <t>141</t>
    </r>
  </si>
  <si>
    <r>
      <rPr>
        <sz val="16"/>
        <color rgb="FF0070C0"/>
        <rFont val="Arial"/>
        <family val="2"/>
      </rPr>
      <t>72/</t>
    </r>
    <r>
      <rPr>
        <sz val="9"/>
        <color theme="1"/>
        <rFont val="Arial"/>
        <family val="2"/>
      </rPr>
      <t>141</t>
    </r>
  </si>
  <si>
    <r>
      <rPr>
        <sz val="16"/>
        <color rgb="FF0070C0"/>
        <rFont val="Arial"/>
        <family val="2"/>
      </rPr>
      <t>78/</t>
    </r>
    <r>
      <rPr>
        <sz val="9"/>
        <color theme="1"/>
        <rFont val="Arial"/>
        <family val="2"/>
      </rPr>
      <t>141</t>
    </r>
  </si>
  <si>
    <r>
      <rPr>
        <sz val="16"/>
        <color rgb="FF0070C0"/>
        <rFont val="Arial"/>
        <family val="2"/>
      </rPr>
      <t>46/</t>
    </r>
    <r>
      <rPr>
        <sz val="9"/>
        <color theme="1"/>
        <rFont val="Arial"/>
        <family val="2"/>
      </rPr>
      <t>63</t>
    </r>
  </si>
  <si>
    <r>
      <rPr>
        <sz val="16"/>
        <color rgb="FF0070C0"/>
        <rFont val="Arial"/>
        <family val="2"/>
      </rPr>
      <t>59/</t>
    </r>
    <r>
      <rPr>
        <sz val="9"/>
        <color theme="1"/>
        <rFont val="Arial"/>
        <family val="2"/>
      </rPr>
      <t>63</t>
    </r>
  </si>
  <si>
    <r>
      <rPr>
        <sz val="16"/>
        <color rgb="FF0070C0"/>
        <rFont val="Arial"/>
        <family val="2"/>
      </rPr>
      <t>56/</t>
    </r>
    <r>
      <rPr>
        <sz val="9"/>
        <color theme="1"/>
        <rFont val="Arial"/>
        <family val="2"/>
      </rPr>
      <t>63</t>
    </r>
  </si>
  <si>
    <r>
      <rPr>
        <sz val="16"/>
        <color rgb="FF0070C0"/>
        <rFont val="Arial"/>
        <family val="2"/>
      </rPr>
      <t>83/</t>
    </r>
    <r>
      <rPr>
        <sz val="9"/>
        <color theme="1"/>
        <rFont val="Arial"/>
        <family val="2"/>
      </rPr>
      <t>140</t>
    </r>
  </si>
  <si>
    <r>
      <rPr>
        <sz val="16"/>
        <color rgb="FF0070C0"/>
        <rFont val="Arial"/>
        <family val="2"/>
      </rPr>
      <t>97/</t>
    </r>
    <r>
      <rPr>
        <sz val="9"/>
        <color theme="1"/>
        <rFont val="Arial"/>
        <family val="2"/>
      </rPr>
      <t>140</t>
    </r>
  </si>
  <si>
    <r>
      <rPr>
        <sz val="16"/>
        <color rgb="FF0070C0"/>
        <rFont val="Arial"/>
        <family val="2"/>
      </rPr>
      <t>102/</t>
    </r>
    <r>
      <rPr>
        <sz val="9"/>
        <color theme="1"/>
        <rFont val="Arial"/>
        <family val="2"/>
      </rPr>
      <t>140</t>
    </r>
  </si>
  <si>
    <r>
      <rPr>
        <sz val="16"/>
        <color rgb="FF0070C0"/>
        <rFont val="Arial"/>
        <family val="2"/>
      </rPr>
      <t>125/</t>
    </r>
    <r>
      <rPr>
        <sz val="9"/>
        <color theme="1"/>
        <rFont val="Arial"/>
        <family val="2"/>
      </rPr>
      <t>140</t>
    </r>
  </si>
  <si>
    <r>
      <rPr>
        <sz val="16"/>
        <color rgb="FF0070C0"/>
        <rFont val="Arial"/>
        <family val="2"/>
      </rPr>
      <t>72/</t>
    </r>
    <r>
      <rPr>
        <sz val="9"/>
        <color theme="1"/>
        <rFont val="Arial"/>
        <family val="2"/>
      </rPr>
      <t>140</t>
    </r>
  </si>
  <si>
    <r>
      <rPr>
        <sz val="16"/>
        <color rgb="FF0070C0"/>
        <rFont val="Arial"/>
        <family val="2"/>
      </rPr>
      <t>80/</t>
    </r>
    <r>
      <rPr>
        <sz val="9"/>
        <color theme="1"/>
        <rFont val="Arial"/>
        <family val="2"/>
      </rPr>
      <t>140</t>
    </r>
  </si>
  <si>
    <r>
      <rPr>
        <sz val="16"/>
        <color rgb="FF0070C0"/>
        <rFont val="Arial"/>
        <family val="2"/>
      </rPr>
      <t>43/</t>
    </r>
    <r>
      <rPr>
        <sz val="9"/>
        <color theme="1"/>
        <rFont val="Arial"/>
        <family val="2"/>
      </rPr>
      <t>63</t>
    </r>
  </si>
  <si>
    <r>
      <rPr>
        <sz val="16"/>
        <color rgb="FF0070C0"/>
        <rFont val="Arial"/>
        <family val="2"/>
      </rPr>
      <t>52/</t>
    </r>
    <r>
      <rPr>
        <sz val="9"/>
        <color theme="1"/>
        <rFont val="Arial"/>
        <family val="2"/>
      </rPr>
      <t>63</t>
    </r>
  </si>
  <si>
    <r>
      <rPr>
        <sz val="16"/>
        <color rgb="FF0070C0"/>
        <rFont val="Arial"/>
        <family val="2"/>
      </rPr>
      <t>58/</t>
    </r>
    <r>
      <rPr>
        <sz val="9"/>
        <color theme="1"/>
        <rFont val="Arial"/>
        <family val="2"/>
      </rPr>
      <t>63</t>
    </r>
  </si>
  <si>
    <r>
      <rPr>
        <sz val="16"/>
        <color rgb="FF0070C0"/>
        <rFont val="Arial"/>
        <family val="2"/>
      </rPr>
      <t>54/</t>
    </r>
    <r>
      <rPr>
        <sz val="9"/>
        <color theme="1"/>
        <rFont val="Arial"/>
        <family val="2"/>
      </rPr>
      <t>63</t>
    </r>
  </si>
  <si>
    <r>
      <rPr>
        <sz val="16"/>
        <color rgb="FF0070C0"/>
        <rFont val="Arial"/>
        <family val="2"/>
      </rPr>
      <t>30/</t>
    </r>
    <r>
      <rPr>
        <sz val="9"/>
        <color theme="1"/>
        <rFont val="Arial"/>
        <family val="2"/>
      </rPr>
      <t>63</t>
    </r>
  </si>
  <si>
    <r>
      <rPr>
        <sz val="16"/>
        <color rgb="FF0070C0"/>
        <rFont val="Arial"/>
        <family val="2"/>
      </rPr>
      <t>55/</t>
    </r>
    <r>
      <rPr>
        <sz val="9"/>
        <color theme="1"/>
        <rFont val="Arial"/>
        <family val="2"/>
      </rPr>
      <t>63</t>
    </r>
  </si>
  <si>
    <r>
      <rPr>
        <sz val="16"/>
        <color rgb="FF0070C0"/>
        <rFont val="Arial"/>
        <family val="2"/>
      </rPr>
      <t>80/</t>
    </r>
    <r>
      <rPr>
        <sz val="9"/>
        <color theme="1"/>
        <rFont val="Arial"/>
        <family val="2"/>
      </rPr>
      <t>141</t>
    </r>
  </si>
  <si>
    <r>
      <rPr>
        <sz val="16"/>
        <color rgb="FF0070C0"/>
        <rFont val="Arial"/>
        <family val="2"/>
      </rPr>
      <t>73/</t>
    </r>
    <r>
      <rPr>
        <sz val="9"/>
        <color theme="1"/>
        <rFont val="Arial"/>
        <family val="2"/>
      </rPr>
      <t>141</t>
    </r>
  </si>
  <si>
    <r>
      <rPr>
        <sz val="16"/>
        <color rgb="FF0070C0"/>
        <rFont val="Arial"/>
        <family val="2"/>
      </rPr>
      <t>77/</t>
    </r>
    <r>
      <rPr>
        <sz val="9"/>
        <color theme="1"/>
        <rFont val="Arial"/>
        <family val="2"/>
      </rPr>
      <t>141</t>
    </r>
  </si>
  <si>
    <r>
      <rPr>
        <sz val="16"/>
        <color rgb="FF0070C0"/>
        <rFont val="Arial"/>
        <family val="2"/>
      </rPr>
      <t>42/</t>
    </r>
    <r>
      <rPr>
        <sz val="9"/>
        <color theme="1"/>
        <rFont val="Arial"/>
        <family val="2"/>
      </rPr>
      <t>63</t>
    </r>
  </si>
  <si>
    <r>
      <rPr>
        <sz val="16"/>
        <color rgb="FF0070C0"/>
        <rFont val="Arial"/>
        <family val="2"/>
      </rPr>
      <t>47/</t>
    </r>
    <r>
      <rPr>
        <sz val="9"/>
        <color theme="1"/>
        <rFont val="Arial"/>
        <family val="2"/>
      </rPr>
      <t>63</t>
    </r>
  </si>
  <si>
    <r>
      <rPr>
        <sz val="16"/>
        <color rgb="FF0070C0"/>
        <rFont val="Arial"/>
        <family val="2"/>
      </rPr>
      <t>73/</t>
    </r>
    <r>
      <rPr>
        <sz val="9"/>
        <color theme="1"/>
        <rFont val="Arial"/>
        <family val="2"/>
      </rPr>
      <t>140</t>
    </r>
  </si>
  <si>
    <t>Variación
2021 /2022</t>
  </si>
  <si>
    <t>Var
(2021 / 2022)</t>
  </si>
  <si>
    <t>Cesár</t>
  </si>
  <si>
    <t>Cáceres</t>
  </si>
  <si>
    <t>Valdivia</t>
  </si>
  <si>
    <t>Rionegro</t>
  </si>
  <si>
    <t>Girón</t>
  </si>
  <si>
    <t>Río de Oro</t>
  </si>
  <si>
    <t>Febrero 2022</t>
  </si>
  <si>
    <t>Marzo 2022</t>
  </si>
  <si>
    <t>2022- 2021</t>
  </si>
  <si>
    <t>Fabricación de papel, cartón y sus productos</t>
  </si>
  <si>
    <t>Var. %</t>
  </si>
  <si>
    <t xml:space="preserve">Contribución  a la varias.  </t>
  </si>
  <si>
    <t>2021 / 2022</t>
  </si>
  <si>
    <t>2022 I</t>
  </si>
  <si>
    <t>Cultivo permanente de café</t>
  </si>
  <si>
    <t>*</t>
  </si>
  <si>
    <t>* Las cifras de la Sociedad Portuaria Regional de Santa Marta no han sido entregadas por encontrarse en proceso de renovación del registro.</t>
  </si>
  <si>
    <t>TONS 2022</t>
  </si>
  <si>
    <t>Variación
2021 - 2022</t>
  </si>
  <si>
    <t>Enero -marzo 2022</t>
  </si>
  <si>
    <t>Enero -marzo 2021</t>
  </si>
  <si>
    <t>Contenedores Comercio Exterior por zona portuaria
ene - mar</t>
  </si>
  <si>
    <t>Contenedores Comercio Exterior por zona portuaria ene - mar</t>
  </si>
  <si>
    <t>Contenedores Comercio Exterior ene - mar</t>
  </si>
  <si>
    <t>Fecha: 24 de mayo de 2022</t>
  </si>
  <si>
    <t>Villavicencio</t>
  </si>
  <si>
    <t>Montería</t>
  </si>
  <si>
    <t xml:space="preserve">                           </t>
  </si>
  <si>
    <t>*Sin datos Santa Marta</t>
  </si>
  <si>
    <t>Variación 2021 - 2022</t>
  </si>
  <si>
    <t>http://www.sipg.gov.co/Sipg/Inicio/SectorHidrocarburos/Precios/PreciosCiudades/tabid/113/language/es-CO/Default.aspx</t>
  </si>
  <si>
    <t>Abril 2022</t>
  </si>
  <si>
    <t>Mayo 2022</t>
  </si>
  <si>
    <t>https://www.xm.com.co/nuestra-empresa/informes/informes-de-la-operacion-y-el-mercado/informes-mensuales-de-analisis-del-mercado</t>
  </si>
  <si>
    <t>https://www.policia.gov.co/grupo-informacion-criminalidad/estadistica-delictiva</t>
  </si>
  <si>
    <t xml:space="preserve">En el primer trimestre del año 2022 las toneladas exportadas por los principales puertos del país registraron un crecimiento del 12,3%, esto impulsado por mayores volúmenes de carga desde las zonas portuarias de Morrosquillo y Guajira, en Morrosquillo el principal producto exportado corresponde a granel líquido (principalmente hidrocarburos), por su lado en la Guajira se enfoca en el movimiento de carbón a granel. Respecto a las exportaciones por las zonas portuarias de Cartagena, Barranquilla y Buenaventura estas cayeron en promedio un -8% en comparación con el mismo periodo del año anterior.
Los principales productos exportados  (excluyendo las industrias extractivas) son cemento con un crecimiento del 76%, banano con un 59%, cajas y embalajes en general con un 36% y menaje doméstico con un 18%. 
Las importaciones por su parte registraron una caída del -22,7%, en este ítem la zona portuaria de Buenaventura creció un 12%, Barranquilla un 1.5% y Cartagena cayó un -3%, recordemos que en el informe de seguimiento sectorial hemos hecho referencia a las demoras en los arribos de buques por la crisis global en las cadenas de abastecimiento.
Cabe destacar la variación tanto en importaciones como en exportaciones de los derivados del petróleo (diésel, gasolina, bases lubricantes, ceras y resinas de petróleo), esto obedece según información entregada por la Superintendencia de Transporte a un cambio solicitado a los puertos en el registro de esta información. 
Respecto al movimiento de contenedores este registró un crecimiento del 12%, lo cual corresponde a una variación del 14% en importaciones y del 11% en exportaciones, esto da cuenta de una mejoría en el movimiento de estas unidades de carga impactadas fuertemente el año anterior. </t>
  </si>
  <si>
    <t>Transporte y almacenan.</t>
  </si>
  <si>
    <t>Ruptura de cadena de frío</t>
  </si>
  <si>
    <t>Fecha: 27 de julio de 2022</t>
  </si>
  <si>
    <t>Junio  2022</t>
  </si>
  <si>
    <t>2022;1,6%</t>
  </si>
  <si>
    <t>Elaboración de otros productos alimenticios n.c.p</t>
  </si>
  <si>
    <t xml:space="preserve">Fabricación de jabones y detergente, perfumes y preparados de tocador </t>
  </si>
  <si>
    <t xml:space="preserve">Elaboración de productos de molinería, almidones y sus derivados </t>
  </si>
  <si>
    <t xml:space="preserve">fabricación de partes. Piezas (Autopartes) y accesorios (Lujos) para vehículos </t>
  </si>
  <si>
    <t xml:space="preserve">Curtido y recurtido de cueros; recurtido y teñido de pieles </t>
  </si>
  <si>
    <t xml:space="preserve">Cartagena de indias </t>
  </si>
  <si>
    <t xml:space="preserve">Santiago de Cali </t>
  </si>
  <si>
    <t xml:space="preserve">Pereira </t>
  </si>
  <si>
    <t xml:space="preserve">Bucaramanga </t>
  </si>
  <si>
    <t xml:space="preserve">Valle del Cauca </t>
  </si>
  <si>
    <t xml:space="preserve">Antioquia </t>
  </si>
  <si>
    <t xml:space="preserve">Cundinamarca </t>
  </si>
  <si>
    <t xml:space="preserve">Cauca </t>
  </si>
  <si>
    <t xml:space="preserve">Risaralda </t>
  </si>
  <si>
    <t xml:space="preserve">Otros Departamentos </t>
  </si>
  <si>
    <t xml:space="preserve">Córdoba </t>
  </si>
  <si>
    <t xml:space="preserve">Caldas </t>
  </si>
  <si>
    <t xml:space="preserve">Santander </t>
  </si>
  <si>
    <t xml:space="preserve">Tolima </t>
  </si>
  <si>
    <t>Ene - mar
2021</t>
  </si>
  <si>
    <t>Ene - mar
2022</t>
  </si>
  <si>
    <t>Toneladas C. E. 
Enero - mar</t>
  </si>
  <si>
    <t>Fecha: 30 de agosto de 2022</t>
  </si>
  <si>
    <t>2022 II</t>
  </si>
  <si>
    <t xml:space="preserve">PIB 2022 II </t>
  </si>
  <si>
    <t xml:space="preserve">En el segundo trimestre de 2022, el Producto Interno Bruto, en su serie original, crece 12,6% respecto al mismo periodo de 2021.Las actividades económicas que más contribuyen a la dinámica del valor agregado son:
• Comercio al por mayor y al por menor; Reparación de vehículos automotores y motocicletas; Transporte y almacenamiento; Alojamiento y servicios de comida crece 23,3% (contribuye 4,4 puntos porcentuales a la variación anual).
• Industrias manufactureras crece 20,3% (contribuye 2,5 puntos porcentuales a la variación anual).
• Administración pública y defensa; planes de seguridad social de afiliación obligatoria; Educación; Actividades de atención de la salud humana y de servicios sociales crece 9,0% (contribuye 1,6 puntos porcentuales a la variación anual).
Durante el primer semestre de 2022 , respecto al mismo periodo del año anterior, el Producto Interno Bruto presenta un crecimiento 10,6%. Las actividades económicas que más contribuyen a la dinámica del valor agregado son Comercio al por mayor y al por menor; Reparación de vehículos automotores y motocicletas; Transporte y almacenamiento; Alojamiento y servicios de comida crece 19,2% (contribuye 3,7 puntos porcentuales a la variación anual).
</t>
  </si>
  <si>
    <t>Julio 2022</t>
  </si>
  <si>
    <t>Julio 2022 Mes</t>
  </si>
  <si>
    <t>Julio 2021 Mes</t>
  </si>
  <si>
    <t xml:space="preserve">Durante agosto la demanda de energía presentó un crecimiento frente al mes anterior  pasando de 6,207 GWhen junio a 6,565 en julio. 
Presentamos una variación en julio del 2022 de 3,1%  frente a 7,7% de variación en 2021. En lo que va del año se presenta una variación de año corrido de 4,9% con una demanda de 44,314 GWh. 
En relación con los 12 meses tenemos que en 2021 contamos con una demanda de 72,236 GWh y para el 2022 contamos con 76,178 GWh de demanda y una variación de 5,4%. 
</t>
  </si>
  <si>
    <t>IPT Agosto 30 de 2022</t>
  </si>
  <si>
    <t>Otros (Costo capital)</t>
  </si>
  <si>
    <t>Fecha: 31 de agosto de 2022</t>
  </si>
  <si>
    <t>Víctimas fatales según condición agrupada de la víctima
(Ene - Jul)</t>
  </si>
  <si>
    <t>Lesionados según condición agrupada de la víctima
(Ene - Jul)</t>
  </si>
  <si>
    <t>Fallecidos según departamento
ene - Jul</t>
  </si>
  <si>
    <t>Fallecidos según ciudad 
ene - Jul</t>
  </si>
  <si>
    <t>Fallecidos 2021/2022
Ene - Jul</t>
  </si>
  <si>
    <t>Variación año corrido y contribución de la producción real Departamentos (ene-jul)</t>
  </si>
  <si>
    <t>Variación año corrido y contribución de la producción real Áreas Metropolitanas
(ene-jul)</t>
  </si>
  <si>
    <t>Variación Ene - Julio</t>
  </si>
  <si>
    <t>Variación año corrido y contribución de la producción real, según actividad manufacturera (ene - jul)</t>
  </si>
  <si>
    <t>Fecha: 23 de septiembre de 2022</t>
  </si>
  <si>
    <t>Variación ene - jul</t>
  </si>
  <si>
    <t xml:space="preserve">En julio de 2022 frente a julio de 2021, el Índice de Producción Industrial presentó una variación de 4,3%.
En julio de 2022 frente a julio de 2021, los cuatro sectores industriales presentaron variaciones positivas. Industria manufacturera presentó una variación 5,2%; Suministro de electricidad y gas de 3,7%; Explotación de minas y canteras de 2,4% y Captación, tratamiento y distribución de agua de 0,8%.
En el periodo enero - julio de 2022 comparado con el periodo enero - julio de 2021, los cuatro sectores registraron variaciones positivas. Industria manufacturera presentó una variación de 15,4%; Suministro de electricidad y gas de 5,9%; Explotación de minas y canteras de 1,0% y Captación, tratamiento y distribución de agua de 2,4%.
Para la variación año corrido y contribución de la producción total, según división industrial tenemos que la explotación de minas y canteras en su división de Extracción de hulla (carbón de piedra) cuenta con una variación de -3,6 y un -1 puntos  de contribución a la variación, al igual manera en la industria manufacturera en el grupo fabricación de otros tipos de equipo de transporte presenta la mayor variación con 43,3% con 0,3 puntos  de participación, el mayor porcentaje de contribución lo genera la elaboración de productos alimenticios con 2,8 puntos. Por ultimo el suministro de electricidad y gas aporta 5,9% a la variación y la captación, tratamiento y distribución de agua aporta el 2,4%. 
</t>
  </si>
  <si>
    <t>Variación año corrido del personal ocupado por tipo de contratación según subsector de servicios ene - jul</t>
  </si>
  <si>
    <t>Variación año corrido de los ingresos nominales y del personal ocupado total, según subsector de servicios ene - jul</t>
  </si>
  <si>
    <t xml:space="preserve">En julio de 2022, dieciséis de los dieciocho subsectores de servicios presentaron variación positiva en los ingresos totales, en comparación con julio de 2021.
En julio de 2022, los servicios de producción de películas cinematográficas y programas de televisión registraron una variación de 35,4% en los ingresos nominales, el personal ocupado total presentó un crecimiento de 9,8% y los salarios registraron un incremento de 21,5%, en comparación con julio de 2021.
El subsector de servicios almacenamiento y actividades complementarias al transporte presento una variación en el personal ocupado del 6,8%, un 5,2% en personal permanente, un 11,3% en personal temporal directo, un 40,8% en personal temporal por agencias y un personal ocupado total de 11%. 
Para el subsector de servicio correo y servicios de mensajería tenemos un 6,5% en personal ocupado sin agencias, un 10,3 en personal temporal directo, 2% en temporal por agencias y un personal ocupado total de 5,2%. 
En lo corrido del año de 2022 hasta julio, todos los subsectores de servicios presentaron variación positiva en los ingresos, diecisiete presentaron variación positiva en el personal ocupado total y todos los subsectores presentaron variación positiva en los salarios, en comparación con el mismo periodo de 2021.
</t>
  </si>
  <si>
    <t>Fecha: 23 de septiembre  de 2022</t>
  </si>
  <si>
    <t>VALOR
ene - jul</t>
  </si>
  <si>
    <t>TON MÉTRICAS
ene - jul</t>
  </si>
  <si>
    <t xml:space="preserve">De acuerdo con la información de exportaciones procesada por el DANE y la DIAN, en julio de 2022 las ventas externas del país fueron US$5.913,9 millones FOB y presentaron un aumento de 71,7% en relación con julio de 2021; este resultado se debió principalmente al crecimiento de 148,7% en las ventas externas del grupo de Combustibles.
En el mes de referencia, las exportaciones de combustibles y productos de las industrias extractivas participaron con 63,1% del valor FOB total de las exportaciones; así mismo, manufacturas con 15,5%, agropecuarios, alimentos y bebidas 16,2%, y otros sectores con 5,1%. 
En julio de 2022 se exportaron 14,4 millones de barriles de petróleo crudo, lo que representó un crecimiento de 23,2% frente a julio de 2021. 
En el periodo enero-julio 2022, las exportaciones colombianas fueron US$34.561,2 millones FOB y registraron un aumento de 59,8%, frente al mismo periodo de 2021.En el periodo enero-julio 2022, las exportaciones del grupo de Combustibles y productos de las industrias extractivas fueron de US$19.742,5 millones FOB y aumentaron 98,8% frente al mismo periodo de 2021. Este comportamiento obedeció principalmente al crecimiento en las ventas externas de Petróleo, productos derivados del petróleo y productos conexos 71,3%, que contribuyó con 50,8 puntos porcentuales a la variación del grupo.
</t>
  </si>
  <si>
    <t>En el periodo enero-julio 2022, las importaciones colombianas fueron US$45.397,1 millones CIF y registraron un aumento de 44,3%, frente al mismo periodo de 2021. 
En el periodo enero-julio 2022 las importaciones del grupo de Manufacturas fueron de US$33.478,6 millones CIF y aumentaron 37,6%, en comparación con el mismo periodo de 2021, como resultado de las mayores compras de maquinaria y equipo de transporte 43,7% y de productos químicos y productos conexos 32,0% que en conjunto contribuyeron con 28,1 puntos porcentuales a la variación del grupo.
En el periodo enero-julio 2022 las compras externas del grupo de productos agropecuarios, alimentos y bebidas fueron US$6.524,3 millones CIF y aumentaron 36,6%, en comparación con el mismo periodo de 2021; este resultado se explicó principalmente por las mayores importaciones de productos alimenticios y animales vivos (37,4%), que aportaron 28,8 puntos porcentuales a la variación del grupo.
Las compras externas en el grupo de combustibles y productos de las industrias extractivas, en el periodo enero-julio 2022, fueron de US$5.316,8 millones CIF y presentaron un aumento de 129,6% en comparación con el mismo periodo de 2021. Este comportamiento obedeció principalmente al aumento de las importaciones de combustibles y lubricantes minerales y productos conexos 161,3%, que contribuyó con 119,4 puntos porcentuales a la variación total del grupo.</t>
  </si>
  <si>
    <t>Millones de toneladas transportadas por configuración 
(Sep 2021 -  ago 2022)</t>
  </si>
  <si>
    <t xml:space="preserve">para el mes de agosto se tiene un total de 925 manifiestos recibidos en el RNDC que comparado con el mes anrterior es un incremento del 7%. Para las empresas de transporte que reportan en el mes de agosto tenemos un total de 1.938 empresas. 
Para las toneladas movilizadas durante el mes de agosto tenemos 11,37 millones de toneladas, al igual que paro los viajes realizados durante agosto fueron 881.463 viajes. Para un total de millones de galones movilizados de 387 millones. </t>
  </si>
  <si>
    <t>ICTC año corrido (ene - ago)</t>
  </si>
  <si>
    <t>En agosto de 2022, la variación mensual del ICTC fue 1,01%, en comparación con julio 2022. El grupo de Combustibles 0,04%, presentó variación por debajo del promedio nacional. Por otra parte, los grupos Partes, piezas, servicios de mantenimiento y reparación 1,48%, Insumos 1,50% y Costos fijos y peajes 1,66%, registraron variaciones por encima del promedio nacional.
El mayor aporte a la variación mensual del ICTC 1,01%, se registró en el grupo de Costos fijos y peajes, el cual aportó 0,76 puntos porcentuales.
En agosto de 2022, en comparación con diciembre 2021, el ICTC registró una variación de 8,25%. Los grupos Combustibles 3,22% y Partes, piezas, servicios de mantenimiento y reparación 7,00% presentaron variación por debajo del promedio nacional. Por otra parte, los grupos Costos fijos y peajes 11,56% e Insumos 13,93% registraron variaciones por encima del promedio nacional.</t>
  </si>
  <si>
    <t xml:space="preserve">De las 39 actividades industriales representadas por la encuesta, un total de 29 registraron variaciones positivas en su producción real, sumando 6,3 puntos porcentuales a la variación total anual y 10 subsectores con variaciones negativas restaron en conjunto 1,1 puntos porcentuales a la variación total.
En lo corrido del año hasta julio de 2022, la producción real de la industria manufacturera presentó una variación de 15,4%, las ventas reales de 14,7% y el personal ocupado de 5,1%.
La variación año corrido y contribución de la producción real, según actividad manufacturera presentó en elaboración de bebidas una variación de 2%, de igual manera la fabricación de papel, cartón y sus productos y la confección de prendas de vestir presentaron variación del 1,1%. La variación negativa la tiene la actividad manufacturera trilla de café con -4,8%. 
La variación año corrido y contribución de la producción real por departamentos nos muestra que valle del Cauca presenta un 19,4 % en variación siendo la mas alta y con una contribución del 3%.  El departamento que presento variación negativa fue Tolima con -0,5% y una contribución de 0%. 
En julio de 2022 frente a julio de 2021, el área metropolitana que más contribuye a la variación anual de la producción real es la de Barranquilla con una variación de 15,5%, sumando 1,0 p.p a la variación total nacional 5,2%. 
En la contribución de la producción real por ciudades, se destaca Bogotá con 2,5% de variación, al igual que Medellín con 1,2%. 
</t>
  </si>
  <si>
    <t xml:space="preserve">fabricación de productos farmacéuticos, sustancias químicas medicinales </t>
  </si>
  <si>
    <t xml:space="preserve">Fabricación de carrocerías para vehículos automotores, remolques </t>
  </si>
  <si>
    <t xml:space="preserve">Fabricación de artículos de viaje, bolsos de mano y artículos similares en cuero </t>
  </si>
  <si>
    <t xml:space="preserve">Industrias básicas de metales preciosos y no ferrosos </t>
  </si>
  <si>
    <t>Hasta agosto de 2022, el Índice de Precios al Transportador IPT, registra un incremento del 7,19%, una variación levemente inferior al IPC que se ubicó en el 9,06%.
La variación obedece principalmente al incremento del costo de capital tras los aumentos decretados por el Banco de la República a las tasas de interés  (9,72%) ), seguido por el ítem Combustible que  presenta una variación positiva del 3,5%, con una incidencia en la canasta del 35,9%.</t>
  </si>
  <si>
    <t xml:space="preserve">
Para el mes de agosto no se registra aumento en el precio del  ACPM, si bien el Gobierno Nacional anunció incrementos en el combustible de cara a solucionar el déficit del Fondo de Estabilización de Precios, aun no es claro si tendrá en cuenta al ACPM para esos aumentos.   
Para el mes de agosto el precio internacional del barril de petróleo se ubica en US$ 100,70, manteniéndose por debajo del mes anterior que se ubicó en US$111,93.
</t>
  </si>
  <si>
    <r>
      <rPr>
        <sz val="11"/>
        <rFont val="Arial"/>
        <family val="2"/>
      </rPr>
      <t xml:space="preserve">Durante el segundo trimestre del año 2022 según datos entregados por el Observatorio de Delito de la DIJIN, se presentaron 18 delitos: 4 durante el mes de abril, 12 en el mes de mayo y 2 en el mes de junio; lo que implica disminución de hechos entre el primer trimestre y segundo trimestre del año, pasando de 38 a 18 delitos. Frente al 2021 notamos una disminución del 53%. </t>
    </r>
    <r>
      <rPr>
        <sz val="11"/>
        <color rgb="FFFF0000"/>
        <rFont val="Arial"/>
        <family val="2"/>
      </rPr>
      <t xml:space="preserve">
</t>
    </r>
    <r>
      <rPr>
        <sz val="11"/>
        <rFont val="Arial"/>
        <family val="2"/>
      </rPr>
      <t xml:space="preserve">Antioquia con 8 casos y Cundinamarca con 12  están a la cabeza por departamento, los sigue Atlántico con 9 casos y por ultimo César con 6 casos con una suma total por departamentos de 46 casos de hurto a piratería terrestre. </t>
    </r>
    <r>
      <rPr>
        <sz val="11"/>
        <color rgb="FFFF0000"/>
        <rFont val="Arial"/>
        <family val="2"/>
      </rPr>
      <t xml:space="preserve">
</t>
    </r>
  </si>
  <si>
    <t xml:space="preserve">Durante los primeros 7 meses del año, el número de víctimas fatales en accidentes de tránsito presentó un crecimiento del 14,8% pasando de 3,812 en 2021 a 4,378 en 2022. La condición agrupada que mas presenta variación es usuario de vehículo con 18,9% y peatón con 17%.  
Los lesionados durante los primeros 7 meses del año presento una variación del 58,3% pasando de 8,582 en 2021 a 13.584 en 2022. Y los grupos que presentaron una mayor variación fueron usuario de vehículo con 54,3% , peatón con 101,6% y usuario de moto con 49,9%.  Los departamentos con mayor variación en el número de fallecidos fueron Córdoba con 24,8% , Bogotá con 26,2% y Huila con 30,8%.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</si>
</sst>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 #,##0_-;_-* &quot;-&quot;_-;_-@_-"/>
    <numFmt numFmtId="43" formatCode="_-* #,##0.00_-;\-* #,##0.00_-;_-* &quot;-&quot;??_-;_-@_-"/>
    <numFmt numFmtId="164" formatCode="_-&quot;$&quot;* #,##0.00_-;\-&quot;$&quot;* #,##0.00_-;_-&quot;$&quot;* &quot;-&quot;??_-;_-@_-"/>
    <numFmt numFmtId="165" formatCode="_-* #,##0.00\ _€_-;\-* #,##0.00\ _€_-;_-* &quot;-&quot;??\ _€_-;_-@_-"/>
    <numFmt numFmtId="166" formatCode="_(* #,##0.00_);_(* \(#,##0.00\);_(* &quot;-&quot;??_);_(@_)"/>
    <numFmt numFmtId="167" formatCode="#,##0.0"/>
    <numFmt numFmtId="168" formatCode="0.0%"/>
    <numFmt numFmtId="169" formatCode="_(* #,##0_);_(* \(#,##0\);_(* &quot;-&quot;??_);_(@_)"/>
    <numFmt numFmtId="170" formatCode="_-* #,##0.00\ _P_t_s_-;\-* #,##0.00\ _P_t_s_-;_-* &quot;-&quot;??\ _P_t_s_-;_-@_-"/>
    <numFmt numFmtId="171" formatCode="_-&quot;$&quot;* #,##0_-;\-&quot;$&quot;* #,##0_-;_-&quot;$&quot;* &quot;-&quot;??_-;_-@_-"/>
    <numFmt numFmtId="172" formatCode="_-* #,##0_-;\-* #,##0_-;_-* &quot;-&quot;??_-;_-@_-"/>
    <numFmt numFmtId="173" formatCode="_(* #,##0.0_);_(* \(#,##0.0\);_(* &quot;-&quot;??_);_(@_)"/>
    <numFmt numFmtId="174" formatCode="0.0"/>
    <numFmt numFmtId="175" formatCode="0.000%"/>
    <numFmt numFmtId="176" formatCode="_-* #,##0.0_-;\-* #,##0.0_-;_-* &quot;-&quot;_-;_-@_-"/>
    <numFmt numFmtId="177" formatCode="0.000000"/>
    <numFmt numFmtId="178" formatCode="d/m/yy;@"/>
    <numFmt numFmtId="179" formatCode="_(* #,##0.000_);_(* \(#,##0.000\);_(* &quot;-&quot;??_);_(@_)"/>
    <numFmt numFmtId="180" formatCode="_ [$€-2]\ * #,##0.00_ ;_ [$€-2]\ * \-#,##0.00_ ;_ [$€-2]\ * &quot;-&quot;??_ "/>
    <numFmt numFmtId="181" formatCode="_-* #,##0.000_-;\-* #,##0.000_-;_-* &quot;-&quot;???_-;_-@_-"/>
  </numFmts>
  <fonts count="184" x14ac:knownFonts="1">
    <font>
      <sz val="11"/>
      <color theme="1"/>
      <name val="Calibri"/>
      <family val="2"/>
      <scheme val="minor"/>
    </font>
    <font>
      <sz val="11"/>
      <color theme="1"/>
      <name val="Calibri"/>
      <family val="2"/>
      <scheme val="minor"/>
    </font>
    <font>
      <sz val="11"/>
      <color indexed="8"/>
      <name val="Calibri"/>
      <family val="2"/>
    </font>
    <font>
      <b/>
      <sz val="11"/>
      <color theme="1"/>
      <name val="Calibri"/>
      <family val="2"/>
      <scheme val="minor"/>
    </font>
    <font>
      <sz val="10"/>
      <name val="MS Sans Serif"/>
      <family val="2"/>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0"/>
      <name val="Arial"/>
      <family val="2"/>
    </font>
    <font>
      <sz val="11"/>
      <color theme="1"/>
      <name val="Trebuchet MS"/>
      <family val="2"/>
    </font>
    <font>
      <sz val="10"/>
      <color theme="1"/>
      <name val="Trebuchet MS"/>
      <family val="2"/>
    </font>
    <font>
      <sz val="10"/>
      <color theme="1"/>
      <name val="Calibri"/>
      <family val="2"/>
      <scheme val="minor"/>
    </font>
    <font>
      <sz val="12"/>
      <color theme="1"/>
      <name val="Trebuchet MS"/>
      <family val="2"/>
    </font>
    <font>
      <sz val="14"/>
      <color theme="1"/>
      <name val="Trebuchet MS"/>
      <family val="2"/>
    </font>
    <font>
      <b/>
      <sz val="11"/>
      <color theme="1"/>
      <name val="Trebuchet MS"/>
      <family val="2"/>
    </font>
    <font>
      <b/>
      <sz val="10"/>
      <color theme="1"/>
      <name val="Trebuchet MS"/>
      <family val="2"/>
    </font>
    <font>
      <b/>
      <sz val="22"/>
      <color theme="1"/>
      <name val="Trebuchet MS"/>
      <family val="2"/>
    </font>
    <font>
      <b/>
      <sz val="12"/>
      <color theme="1"/>
      <name val="Trebuchet MS"/>
      <family val="2"/>
    </font>
    <font>
      <sz val="12"/>
      <color indexed="8"/>
      <name val="Trebuchet MS"/>
      <family val="2"/>
    </font>
    <font>
      <b/>
      <sz val="12"/>
      <color theme="3" tint="-0.249977111117893"/>
      <name val="Trebuchet MS"/>
      <family val="2"/>
    </font>
    <font>
      <sz val="10"/>
      <color theme="3"/>
      <name val="Trebuchet MS"/>
      <family val="2"/>
    </font>
    <font>
      <sz val="11"/>
      <color theme="3"/>
      <name val="Trebuchet MS"/>
      <family val="2"/>
    </font>
    <font>
      <b/>
      <sz val="16"/>
      <color theme="1"/>
      <name val="Trebuchet MS"/>
      <family val="2"/>
    </font>
    <font>
      <sz val="11"/>
      <color theme="3"/>
      <name val="Calibri"/>
      <family val="2"/>
      <scheme val="minor"/>
    </font>
    <font>
      <sz val="11"/>
      <color rgb="FF002060"/>
      <name val="Calibri"/>
      <family val="2"/>
      <scheme val="minor"/>
    </font>
    <font>
      <sz val="10"/>
      <color rgb="FF002060"/>
      <name val="Trebuchet MS"/>
      <family val="2"/>
    </font>
    <font>
      <sz val="11"/>
      <color theme="3" tint="-0.249977111117893"/>
      <name val="Calibri"/>
      <family val="2"/>
      <scheme val="minor"/>
    </font>
    <font>
      <sz val="11"/>
      <color theme="3" tint="-0.249977111117893"/>
      <name val="Trebuchet MS"/>
      <family val="2"/>
    </font>
    <font>
      <sz val="10"/>
      <color theme="3" tint="-0.249977111117893"/>
      <name val="Trebuchet MS"/>
      <family val="2"/>
    </font>
    <font>
      <b/>
      <sz val="13"/>
      <color theme="3" tint="-0.249977111117893"/>
      <name val="Trebuchet MS"/>
      <family val="2"/>
    </font>
    <font>
      <sz val="18"/>
      <color theme="3" tint="-0.249977111117893"/>
      <name val="Trebuchet MS"/>
      <family val="2"/>
    </font>
    <font>
      <sz val="12"/>
      <color theme="3" tint="-0.249977111117893"/>
      <name val="Trebuchet MS"/>
      <family val="2"/>
    </font>
    <font>
      <b/>
      <sz val="9"/>
      <color rgb="FF002060"/>
      <name val="Trebuchet MS"/>
      <family val="2"/>
    </font>
    <font>
      <u/>
      <sz val="11"/>
      <color theme="10"/>
      <name val="Calibri"/>
      <family val="2"/>
      <scheme val="minor"/>
    </font>
    <font>
      <u/>
      <sz val="11"/>
      <color rgb="FF0070C0"/>
      <name val="Calibri"/>
      <family val="2"/>
      <scheme val="minor"/>
    </font>
    <font>
      <sz val="9"/>
      <color theme="1"/>
      <name val="Trebuchet MS"/>
      <family val="2"/>
    </font>
    <font>
      <sz val="12"/>
      <color theme="1"/>
      <name val="Calibri"/>
      <family val="2"/>
      <scheme val="minor"/>
    </font>
    <font>
      <b/>
      <sz val="10"/>
      <color indexed="8"/>
      <name val="Calibri"/>
      <family val="2"/>
    </font>
    <font>
      <b/>
      <vertAlign val="superscript"/>
      <sz val="10"/>
      <color indexed="8"/>
      <name val="Calibri"/>
      <family val="2"/>
    </font>
    <font>
      <sz val="16"/>
      <color theme="3" tint="-0.249977111117893"/>
      <name val="Trebuchet MS"/>
      <family val="2"/>
    </font>
    <font>
      <b/>
      <sz val="16"/>
      <color theme="3" tint="-0.249977111117893"/>
      <name val="Trebuchet MS"/>
      <family val="2"/>
    </font>
    <font>
      <u/>
      <sz val="7.5"/>
      <color indexed="12"/>
      <name val="Arial"/>
      <family val="2"/>
    </font>
    <font>
      <sz val="10"/>
      <color indexed="8"/>
      <name val="Arial"/>
      <family val="2"/>
    </font>
    <font>
      <b/>
      <sz val="11"/>
      <color theme="3" tint="-0.249977111117893"/>
      <name val="Trebuchet MS"/>
      <family val="2"/>
    </font>
    <font>
      <b/>
      <sz val="9"/>
      <name val="Arial"/>
      <family val="2"/>
    </font>
    <font>
      <sz val="9"/>
      <color theme="1"/>
      <name val="Arial"/>
      <family val="2"/>
    </font>
    <font>
      <b/>
      <sz val="9"/>
      <color theme="1"/>
      <name val="Arial"/>
      <family val="2"/>
    </font>
    <font>
      <sz val="12"/>
      <color rgb="FFFF0000"/>
      <name val="Trebuchet MS"/>
      <family val="2"/>
    </font>
    <font>
      <sz val="11"/>
      <color theme="4" tint="-0.249977111117893"/>
      <name val="Trebuchet MS"/>
      <family val="2"/>
    </font>
    <font>
      <b/>
      <sz val="9"/>
      <color theme="1"/>
      <name val="Segoe UI"/>
      <family val="2"/>
    </font>
    <font>
      <sz val="9"/>
      <color theme="1"/>
      <name val="Segoe UI"/>
      <family val="2"/>
    </font>
    <font>
      <sz val="11"/>
      <color rgb="FFFF0000"/>
      <name val="Trebuchet MS"/>
      <family val="2"/>
    </font>
    <font>
      <sz val="14"/>
      <color theme="1"/>
      <name val="Calibri"/>
      <family val="2"/>
      <scheme val="minor"/>
    </font>
    <font>
      <sz val="10"/>
      <name val="Segoe UI"/>
      <family val="2"/>
    </font>
    <font>
      <b/>
      <u/>
      <sz val="16"/>
      <color theme="1"/>
      <name val="Trebuchet MS"/>
      <family val="2"/>
    </font>
    <font>
      <u/>
      <sz val="11"/>
      <color theme="1"/>
      <name val="Calibri"/>
      <family val="2"/>
      <scheme val="minor"/>
    </font>
    <font>
      <b/>
      <sz val="11"/>
      <name val="Calibri"/>
      <family val="2"/>
      <scheme val="minor"/>
    </font>
    <font>
      <sz val="11"/>
      <color theme="1"/>
      <name val="Calibri"/>
      <family val="2"/>
      <charset val="1"/>
      <scheme val="minor"/>
    </font>
    <font>
      <sz val="11"/>
      <name val="Calibri"/>
      <family val="2"/>
      <scheme val="minor"/>
    </font>
    <font>
      <sz val="8"/>
      <name val="Calibri"/>
      <family val="2"/>
      <scheme val="minor"/>
    </font>
    <font>
      <sz val="11"/>
      <color rgb="FF254872"/>
      <name val="Trebuchet MS"/>
      <family val="2"/>
    </font>
    <font>
      <sz val="12"/>
      <name val="Trebuchet MS"/>
      <family val="2"/>
    </font>
    <font>
      <sz val="11"/>
      <color rgb="FF254872"/>
      <name val="Calibri"/>
      <family val="2"/>
      <scheme val="minor"/>
    </font>
    <font>
      <b/>
      <sz val="10"/>
      <color rgb="FFFFFFFF"/>
      <name val="Trebuchet MS"/>
      <family val="2"/>
    </font>
    <font>
      <sz val="11"/>
      <color rgb="FFFFFFFF"/>
      <name val="Trebuchet MS"/>
      <family val="2"/>
    </font>
    <font>
      <sz val="12"/>
      <color rgb="FFFFFFFF"/>
      <name val="Trebuchet MS"/>
      <family val="2"/>
    </font>
    <font>
      <b/>
      <sz val="9"/>
      <color rgb="FFFFFFFF"/>
      <name val="Trebuchet MS"/>
      <family val="2"/>
    </font>
    <font>
      <sz val="11"/>
      <color rgb="FFFFFFFF"/>
      <name val="Calibri"/>
      <family val="2"/>
      <scheme val="minor"/>
    </font>
    <font>
      <b/>
      <sz val="11"/>
      <color rgb="FF254872"/>
      <name val="Trebuchet MS"/>
      <family val="2"/>
    </font>
    <font>
      <b/>
      <u/>
      <sz val="12"/>
      <color rgb="FFFF0000"/>
      <name val="Trebuchet MS"/>
      <family val="2"/>
    </font>
    <font>
      <sz val="11"/>
      <name val="Trebuchet MS"/>
      <family val="2"/>
    </font>
    <font>
      <sz val="11"/>
      <color rgb="FFFF0000"/>
      <name val="Calibri"/>
      <family val="2"/>
      <scheme val="minor"/>
    </font>
    <font>
      <b/>
      <sz val="14"/>
      <color rgb="FF0070C0"/>
      <name val="Trebuchet MS"/>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Verdana"/>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color theme="1"/>
      <name val="Arial"/>
      <family val="2"/>
    </font>
    <font>
      <sz val="10"/>
      <color theme="1"/>
      <name val="Arial"/>
      <family val="2"/>
    </font>
    <font>
      <b/>
      <sz val="22"/>
      <color theme="0"/>
      <name val="Trebuchet MS"/>
      <family val="2"/>
    </font>
    <font>
      <b/>
      <sz val="11"/>
      <color theme="0"/>
      <name val="Calibri"/>
      <family val="2"/>
      <scheme val="minor"/>
    </font>
    <font>
      <b/>
      <sz val="12"/>
      <color rgb="FF0070C0"/>
      <name val="Trebuchet MS"/>
      <family val="2"/>
    </font>
    <font>
      <b/>
      <sz val="10"/>
      <color rgb="FF0070C0"/>
      <name val="Trebuchet MS"/>
      <family val="2"/>
    </font>
    <font>
      <b/>
      <sz val="10"/>
      <color rgb="FF002060"/>
      <name val="Arial"/>
      <family val="2"/>
    </font>
    <font>
      <b/>
      <sz val="11"/>
      <color rgb="FF002060"/>
      <name val="Calibri"/>
      <family val="2"/>
      <scheme val="minor"/>
    </font>
    <font>
      <b/>
      <sz val="16"/>
      <color rgb="FF0070C0"/>
      <name val="Trebuchet MS"/>
      <family val="2"/>
    </font>
    <font>
      <sz val="11"/>
      <color theme="4" tint="-0.249977111117893"/>
      <name val="Calibri"/>
      <family val="2"/>
      <scheme val="minor"/>
    </font>
    <font>
      <b/>
      <sz val="22"/>
      <color theme="1"/>
      <name val="Arial"/>
      <family val="2"/>
    </font>
    <font>
      <sz val="11"/>
      <color theme="1"/>
      <name val="Arial"/>
      <family val="2"/>
    </font>
    <font>
      <b/>
      <sz val="22"/>
      <color theme="0"/>
      <name val="Arial"/>
      <family val="2"/>
    </font>
    <font>
      <u/>
      <sz val="11"/>
      <color theme="10"/>
      <name val="Arial"/>
      <family val="2"/>
    </font>
    <font>
      <sz val="11"/>
      <color theme="3"/>
      <name val="Arial"/>
      <family val="2"/>
    </font>
    <font>
      <sz val="11"/>
      <color rgb="FFFF0000"/>
      <name val="Arial"/>
      <family val="2"/>
    </font>
    <font>
      <sz val="11"/>
      <color theme="3" tint="-0.499984740745262"/>
      <name val="Arial"/>
      <family val="2"/>
    </font>
    <font>
      <sz val="11"/>
      <color theme="1" tint="4.9989318521683403E-2"/>
      <name val="Arial"/>
      <family val="2"/>
    </font>
    <font>
      <u/>
      <sz val="11"/>
      <color rgb="FF0070C0"/>
      <name val="Arial"/>
      <family val="2"/>
    </font>
    <font>
      <b/>
      <sz val="13"/>
      <color rgb="FF0070C0"/>
      <name val="Arial"/>
      <family val="2"/>
    </font>
    <font>
      <b/>
      <sz val="12"/>
      <color rgb="FF254872"/>
      <name val="Arial"/>
      <family val="2"/>
    </font>
    <font>
      <sz val="12"/>
      <color theme="1"/>
      <name val="Arial"/>
      <family val="2"/>
    </font>
    <font>
      <b/>
      <sz val="11"/>
      <color theme="4" tint="-0.249977111117893"/>
      <name val="Arial"/>
      <family val="2"/>
    </font>
    <font>
      <b/>
      <sz val="9"/>
      <color theme="4" tint="-0.249977111117893"/>
      <name val="Arial"/>
      <family val="2"/>
    </font>
    <font>
      <b/>
      <sz val="11.5"/>
      <color theme="4" tint="-0.249977111117893"/>
      <name val="Arial"/>
      <family val="2"/>
    </font>
    <font>
      <sz val="10"/>
      <color theme="4" tint="-0.249977111117893"/>
      <name val="Arial"/>
      <family val="2"/>
    </font>
    <font>
      <sz val="11"/>
      <color rgb="FF000000"/>
      <name val="Arial"/>
      <family val="2"/>
    </font>
    <font>
      <u/>
      <sz val="12"/>
      <color rgb="FF0070C0"/>
      <name val="Arial"/>
      <family val="2"/>
    </font>
    <font>
      <sz val="10"/>
      <color theme="1" tint="4.9989318521683403E-2"/>
      <name val="Arial"/>
      <family val="2"/>
    </font>
    <font>
      <sz val="10"/>
      <color rgb="FF0070C0"/>
      <name val="Arial"/>
      <family val="2"/>
    </font>
    <font>
      <b/>
      <sz val="12"/>
      <color rgb="FF0070C0"/>
      <name val="Arial"/>
      <family val="2"/>
    </font>
    <font>
      <b/>
      <sz val="11"/>
      <color rgb="FFFF0000"/>
      <name val="Arial"/>
      <family val="2"/>
    </font>
    <font>
      <b/>
      <sz val="11"/>
      <color rgb="FF0070C0"/>
      <name val="Arial"/>
      <family val="2"/>
    </font>
    <font>
      <sz val="11"/>
      <color theme="3" tint="-0.249977111117893"/>
      <name val="Arial"/>
      <family val="2"/>
    </font>
    <font>
      <b/>
      <sz val="10"/>
      <color rgb="FF0070C0"/>
      <name val="Arial"/>
      <family val="2"/>
    </font>
    <font>
      <b/>
      <sz val="11"/>
      <color theme="3" tint="-0.249977111117893"/>
      <name val="Arial"/>
      <family val="2"/>
    </font>
    <font>
      <sz val="10"/>
      <color theme="8" tint="-0.499984740745262"/>
      <name val="Arial"/>
      <family val="2"/>
    </font>
    <font>
      <b/>
      <sz val="10"/>
      <color theme="3" tint="-0.249977111117893"/>
      <name val="Arial"/>
      <family val="2"/>
    </font>
    <font>
      <sz val="10"/>
      <color theme="3" tint="-0.249977111117893"/>
      <name val="Arial"/>
      <family val="2"/>
    </font>
    <font>
      <b/>
      <sz val="11"/>
      <color theme="1" tint="4.9989318521683403E-2"/>
      <name val="Arial"/>
      <family val="2"/>
    </font>
    <font>
      <b/>
      <sz val="13"/>
      <color rgb="FF0066FF"/>
      <name val="Arial"/>
      <family val="2"/>
    </font>
    <font>
      <b/>
      <sz val="12"/>
      <color theme="1"/>
      <name val="Arial"/>
      <family val="2"/>
    </font>
    <font>
      <b/>
      <sz val="12"/>
      <color theme="4" tint="-0.249977111117893"/>
      <name val="Arial"/>
      <family val="2"/>
    </font>
    <font>
      <sz val="11"/>
      <color rgb="FF093E57"/>
      <name val="Arial"/>
      <family val="2"/>
    </font>
    <font>
      <sz val="12"/>
      <color theme="1" tint="4.9989318521683403E-2"/>
      <name val="Arial"/>
      <family val="2"/>
    </font>
    <font>
      <sz val="12"/>
      <color theme="4" tint="-0.249977111117893"/>
      <name val="Arial"/>
      <family val="2"/>
    </font>
    <font>
      <b/>
      <sz val="9"/>
      <color theme="3"/>
      <name val="Arial"/>
      <family val="2"/>
    </font>
    <font>
      <sz val="10"/>
      <color theme="3"/>
      <name val="Arial"/>
      <family val="2"/>
    </font>
    <font>
      <b/>
      <sz val="18"/>
      <color rgb="FF0070C0"/>
      <name val="Arial"/>
      <family val="2"/>
    </font>
    <font>
      <b/>
      <sz val="14"/>
      <color rgb="FF0070C0"/>
      <name val="Arial"/>
      <family val="2"/>
    </font>
    <font>
      <b/>
      <sz val="8"/>
      <color rgb="FF0070C0"/>
      <name val="Arial"/>
      <family val="2"/>
    </font>
    <font>
      <b/>
      <sz val="9"/>
      <color rgb="FF0070C0"/>
      <name val="Arial"/>
      <family val="2"/>
    </font>
    <font>
      <sz val="12"/>
      <color indexed="8"/>
      <name val="Arial"/>
      <family val="2"/>
    </font>
    <font>
      <sz val="11"/>
      <color theme="0"/>
      <name val="Arial"/>
      <family val="2"/>
    </font>
    <font>
      <sz val="10"/>
      <color rgb="FF254872"/>
      <name val="Arial"/>
      <family val="2"/>
    </font>
    <font>
      <b/>
      <sz val="9"/>
      <color rgb="FF002060"/>
      <name val="Arial"/>
      <family val="2"/>
    </font>
    <font>
      <sz val="10"/>
      <color rgb="FF002060"/>
      <name val="Arial"/>
      <family val="2"/>
    </font>
    <font>
      <sz val="11"/>
      <color rgb="FF002060"/>
      <name val="Arial"/>
      <family val="2"/>
    </font>
    <font>
      <b/>
      <sz val="16"/>
      <color rgb="FF0070C0"/>
      <name val="Arial"/>
      <family val="2"/>
    </font>
    <font>
      <sz val="18"/>
      <color rgb="FF0070C0"/>
      <name val="Arial"/>
      <family val="2"/>
    </font>
    <font>
      <sz val="16"/>
      <color rgb="FF0070C0"/>
      <name val="Arial"/>
      <family val="2"/>
    </font>
    <font>
      <b/>
      <sz val="12"/>
      <color theme="3" tint="-0.249977111117893"/>
      <name val="Arial"/>
      <family val="2"/>
    </font>
    <font>
      <sz val="9"/>
      <color rgb="FF32879E"/>
      <name val="Arial"/>
      <family val="2"/>
    </font>
    <font>
      <sz val="11"/>
      <color theme="4" tint="-0.249977111117893"/>
      <name val="Arial"/>
      <family val="2"/>
    </font>
    <font>
      <b/>
      <sz val="11"/>
      <color theme="1"/>
      <name val="Arial"/>
      <family val="2"/>
    </font>
    <font>
      <b/>
      <sz val="8"/>
      <color theme="1"/>
      <name val="Arial"/>
      <family val="2"/>
    </font>
    <font>
      <sz val="11"/>
      <color rgb="FF254872"/>
      <name val="Arial"/>
      <family val="2"/>
    </font>
    <font>
      <sz val="12"/>
      <color rgb="FF0070C0"/>
      <name val="Arial"/>
      <family val="2"/>
    </font>
    <font>
      <sz val="13"/>
      <color rgb="FF0070C0"/>
      <name val="Arial"/>
      <family val="2"/>
    </font>
    <font>
      <b/>
      <sz val="10"/>
      <color theme="4" tint="-0.249977111117893"/>
      <name val="Arial"/>
      <family val="2"/>
    </font>
    <font>
      <sz val="11"/>
      <color rgb="FF0070C0"/>
      <name val="Arial"/>
      <family val="2"/>
    </font>
    <font>
      <b/>
      <sz val="11"/>
      <color rgb="FF002060"/>
      <name val="Arial"/>
      <family val="2"/>
    </font>
    <font>
      <sz val="10"/>
      <color rgb="FFFF0000"/>
      <name val="Arial"/>
      <family val="2"/>
    </font>
    <font>
      <b/>
      <sz val="20"/>
      <color rgb="FF0070C0"/>
      <name val="Arial"/>
      <family val="2"/>
    </font>
    <font>
      <b/>
      <sz val="18"/>
      <color rgb="FF3A29B9"/>
      <name val="Arial"/>
      <family val="2"/>
    </font>
    <font>
      <b/>
      <sz val="16"/>
      <color rgb="FF3A29B9"/>
      <name val="Arial"/>
      <family val="2"/>
    </font>
    <font>
      <sz val="14"/>
      <color rgb="FF7030A0"/>
      <name val="Arial"/>
      <family val="2"/>
    </font>
    <font>
      <sz val="16"/>
      <color rgb="FF7030A0"/>
      <name val="Arial"/>
      <family val="2"/>
    </font>
    <font>
      <sz val="14"/>
      <color rgb="FF3A29B9"/>
      <name val="Arial"/>
      <family val="2"/>
    </font>
    <font>
      <sz val="11"/>
      <name val="Arial"/>
      <family val="2"/>
    </font>
    <font>
      <b/>
      <sz val="14"/>
      <color rgb="FF002060"/>
      <name val="Arial"/>
      <family val="2"/>
    </font>
    <font>
      <b/>
      <sz val="16"/>
      <color theme="1"/>
      <name val="Arial"/>
      <family val="2"/>
    </font>
    <font>
      <b/>
      <sz val="18"/>
      <color rgb="FF002060"/>
      <name val="Arial"/>
      <family val="2"/>
    </font>
    <font>
      <b/>
      <sz val="16"/>
      <color rgb="FF002060"/>
      <name val="Arial"/>
      <family val="2"/>
    </font>
    <font>
      <sz val="14"/>
      <color theme="1"/>
      <name val="Arial"/>
      <family val="2"/>
    </font>
    <font>
      <sz val="12"/>
      <color rgb="FF254872"/>
      <name val="Arial"/>
      <family val="2"/>
    </font>
    <font>
      <b/>
      <sz val="14"/>
      <color rgb="FFC00000"/>
      <name val="Arial"/>
      <family val="2"/>
    </font>
    <font>
      <sz val="14"/>
      <color rgb="FF0070C0"/>
      <name val="Arial"/>
      <family val="2"/>
    </font>
    <font>
      <b/>
      <sz val="10"/>
      <color rgb="FFC00000"/>
      <name val="Arial"/>
      <family val="2"/>
    </font>
    <font>
      <b/>
      <sz val="8"/>
      <color theme="3"/>
      <name val="Arial"/>
      <family val="2"/>
    </font>
    <font>
      <b/>
      <sz val="12"/>
      <color theme="3"/>
      <name val="Arial"/>
      <family val="2"/>
    </font>
  </fonts>
  <fills count="64">
    <fill>
      <patternFill patternType="none"/>
    </fill>
    <fill>
      <patternFill patternType="gray125"/>
    </fill>
    <fill>
      <patternFill patternType="solid">
        <fgColor theme="0"/>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3" tint="0.39997558519241921"/>
        <bgColor indexed="64"/>
      </patternFill>
    </fill>
    <fill>
      <patternFill patternType="solid">
        <fgColor indexed="2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2F2F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6" tint="0.39997558519241921"/>
        <bgColor indexed="64"/>
      </patternFill>
    </fill>
    <fill>
      <patternFill patternType="solid">
        <fgColor rgb="FF093E57"/>
        <bgColor indexed="64"/>
      </patternFill>
    </fill>
    <fill>
      <patternFill patternType="solid">
        <fgColor rgb="FF002060"/>
        <bgColor indexed="64"/>
      </patternFill>
    </fill>
  </fills>
  <borders count="62">
    <border>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s>
  <cellStyleXfs count="131">
    <xf numFmtId="0" fontId="0" fillId="0" borderId="0"/>
    <xf numFmtId="9"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0" fontId="4" fillId="0" borderId="0"/>
    <xf numFmtId="0" fontId="13" fillId="0" borderId="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2" fillId="4" borderId="5" applyNumberFormat="0" applyAlignment="0" applyProtection="0"/>
    <xf numFmtId="0" fontId="9" fillId="0" borderId="0" applyNumberFormat="0" applyFill="0" applyBorder="0" applyAlignment="0" applyProtection="0"/>
    <xf numFmtId="0" fontId="5" fillId="6" borderId="0" applyNumberFormat="0" applyBorder="0" applyAlignment="0" applyProtection="0"/>
    <xf numFmtId="0" fontId="5" fillId="15" borderId="0" applyNumberFormat="0" applyBorder="0" applyAlignment="0" applyProtection="0"/>
    <xf numFmtId="0" fontId="10" fillId="3" borderId="5" applyNumberFormat="0" applyAlignment="0" applyProtection="0"/>
    <xf numFmtId="170" fontId="1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3"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5" borderId="7" applyNumberFormat="0" applyFont="0" applyAlignment="0" applyProtection="0"/>
    <xf numFmtId="0" fontId="1" fillId="5" borderId="7" applyNumberFormat="0" applyFont="0" applyAlignment="0" applyProtection="0"/>
    <xf numFmtId="0" fontId="11" fillId="4" borderId="6"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6" fillId="0" borderId="0" applyNumberFormat="0" applyFill="0" applyBorder="0" applyAlignment="0" applyProtection="0"/>
    <xf numFmtId="0" fontId="3" fillId="0" borderId="8" applyNumberFormat="0" applyFill="0" applyAlignment="0" applyProtection="0"/>
    <xf numFmtId="0" fontId="38" fillId="0" borderId="0" applyNumberForma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alignment vertical="top"/>
      <protection locked="0"/>
    </xf>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1" fillId="0" borderId="0" applyFont="0" applyFill="0" applyBorder="0" applyAlignment="0" applyProtection="0"/>
    <xf numFmtId="0" fontId="62" fillId="0" borderId="0"/>
    <xf numFmtId="0" fontId="1" fillId="0" borderId="0"/>
    <xf numFmtId="164" fontId="1" fillId="0" borderId="0" applyFont="0" applyFill="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78" fillId="48" borderId="0" applyNumberFormat="0" applyBorder="0" applyAlignment="0" applyProtection="0"/>
    <xf numFmtId="0" fontId="78" fillId="45" borderId="0" applyNumberFormat="0" applyBorder="0" applyAlignment="0" applyProtection="0"/>
    <xf numFmtId="0" fontId="78" fillId="46" borderId="0" applyNumberFormat="0" applyBorder="0" applyAlignment="0" applyProtection="0"/>
    <xf numFmtId="0" fontId="78" fillId="49" borderId="0" applyNumberFormat="0" applyBorder="0" applyAlignment="0" applyProtection="0"/>
    <xf numFmtId="0" fontId="78" fillId="50" borderId="0" applyNumberFormat="0" applyBorder="0" applyAlignment="0" applyProtection="0"/>
    <xf numFmtId="0" fontId="78" fillId="51" borderId="0" applyNumberFormat="0" applyBorder="0" applyAlignment="0" applyProtection="0"/>
    <xf numFmtId="0" fontId="79" fillId="52" borderId="40" applyNumberFormat="0" applyAlignment="0" applyProtection="0"/>
    <xf numFmtId="0" fontId="80" fillId="53" borderId="41" applyNumberFormat="0" applyAlignment="0" applyProtection="0"/>
    <xf numFmtId="0" fontId="81" fillId="0" borderId="42" applyNumberFormat="0" applyFill="0" applyAlignment="0" applyProtection="0"/>
    <xf numFmtId="0" fontId="82" fillId="0" borderId="0" applyNumberFormat="0" applyFill="0" applyBorder="0" applyAlignment="0" applyProtection="0"/>
    <xf numFmtId="0" fontId="49" fillId="0" borderId="0">
      <alignment horizontal="left"/>
    </xf>
    <xf numFmtId="0" fontId="78" fillId="54" borderId="0" applyNumberFormat="0" applyBorder="0" applyAlignment="0" applyProtection="0"/>
    <xf numFmtId="0" fontId="78" fillId="55" borderId="0" applyNumberFormat="0" applyBorder="0" applyAlignment="0" applyProtection="0"/>
    <xf numFmtId="0" fontId="78" fillId="56" borderId="0" applyNumberFormat="0" applyBorder="0" applyAlignment="0" applyProtection="0"/>
    <xf numFmtId="0" fontId="78" fillId="49" borderId="0" applyNumberFormat="0" applyBorder="0" applyAlignment="0" applyProtection="0"/>
    <xf numFmtId="0" fontId="78" fillId="50" borderId="0" applyNumberFormat="0" applyBorder="0" applyAlignment="0" applyProtection="0"/>
    <xf numFmtId="0" fontId="78" fillId="57" borderId="0" applyNumberFormat="0" applyBorder="0" applyAlignment="0" applyProtection="0"/>
    <xf numFmtId="0" fontId="83" fillId="43" borderId="40" applyNumberFormat="0" applyAlignment="0" applyProtection="0"/>
    <xf numFmtId="180" fontId="13" fillId="0" borderId="0" applyFont="0" applyFill="0" applyBorder="0" applyAlignment="0" applyProtection="0"/>
    <xf numFmtId="0" fontId="84" fillId="0" borderId="0" applyNumberFormat="0" applyFill="0" applyBorder="0" applyAlignment="0" applyProtection="0">
      <alignment vertical="top"/>
      <protection locked="0"/>
    </xf>
    <xf numFmtId="0" fontId="85" fillId="39" borderId="0" applyNumberFormat="0" applyBorder="0" applyAlignment="0" applyProtection="0"/>
    <xf numFmtId="0" fontId="49" fillId="0" borderId="0">
      <alignment horizontal="left"/>
    </xf>
    <xf numFmtId="43" fontId="13" fillId="0" borderId="0" applyFont="0" applyFill="0" applyBorder="0" applyAlignment="0" applyProtection="0"/>
    <xf numFmtId="0" fontId="13" fillId="0" borderId="0" applyFont="0" applyFill="0" applyBorder="0" applyAlignment="0" applyProtection="0"/>
    <xf numFmtId="0" fontId="86" fillId="58" borderId="0" applyNumberFormat="0" applyBorder="0" applyAlignment="0" applyProtection="0"/>
    <xf numFmtId="0" fontId="13" fillId="0" borderId="0"/>
    <xf numFmtId="0" fontId="13" fillId="59" borderId="43" applyNumberFormat="0" applyFont="0" applyAlignment="0" applyProtection="0"/>
    <xf numFmtId="9" fontId="13" fillId="0" borderId="0" applyFont="0" applyFill="0" applyBorder="0" applyAlignment="0" applyProtection="0"/>
    <xf numFmtId="0" fontId="87" fillId="52" borderId="44" applyNumberFormat="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45" applyNumberFormat="0" applyFill="0" applyAlignment="0" applyProtection="0"/>
    <xf numFmtId="0" fontId="82" fillId="0" borderId="46" applyNumberFormat="0" applyFill="0" applyAlignment="0" applyProtection="0"/>
    <xf numFmtId="0" fontId="92" fillId="0" borderId="47" applyNumberFormat="0" applyFill="0" applyAlignment="0" applyProtection="0"/>
  </cellStyleXfs>
  <cellXfs count="899">
    <xf numFmtId="0" fontId="0" fillId="0" borderId="0" xfId="0"/>
    <xf numFmtId="0" fontId="0" fillId="2" borderId="0" xfId="0" applyFill="1"/>
    <xf numFmtId="167" fontId="0" fillId="2" borderId="0" xfId="0" applyNumberFormat="1" applyFill="1"/>
    <xf numFmtId="168" fontId="0" fillId="2" borderId="0" xfId="1" applyNumberFormat="1" applyFont="1" applyFill="1"/>
    <xf numFmtId="10" fontId="0" fillId="2" borderId="0" xfId="1" applyNumberFormat="1" applyFont="1" applyFill="1"/>
    <xf numFmtId="0" fontId="15" fillId="2" borderId="0" xfId="0" applyFont="1" applyFill="1"/>
    <xf numFmtId="168" fontId="17" fillId="2" borderId="13" xfId="1" applyNumberFormat="1" applyFont="1" applyFill="1" applyBorder="1" applyAlignment="1">
      <alignment horizontal="center" vertical="center"/>
    </xf>
    <xf numFmtId="49" fontId="15" fillId="2" borderId="0" xfId="0" applyNumberFormat="1" applyFont="1" applyFill="1" applyAlignment="1">
      <alignment vertical="justify"/>
    </xf>
    <xf numFmtId="49" fontId="15" fillId="2" borderId="0" xfId="0" applyNumberFormat="1" applyFont="1" applyFill="1" applyAlignment="1">
      <alignment vertical="justify" wrapText="1"/>
    </xf>
    <xf numFmtId="0" fontId="0" fillId="2" borderId="0" xfId="0" applyFill="1" applyAlignment="1">
      <alignment horizontal="center"/>
    </xf>
    <xf numFmtId="168" fontId="22" fillId="2" borderId="13" xfId="1" applyNumberFormat="1" applyFont="1" applyFill="1" applyBorder="1" applyAlignment="1">
      <alignment horizontal="center" vertical="center"/>
    </xf>
    <xf numFmtId="3" fontId="0" fillId="2" borderId="0" xfId="0" applyNumberFormat="1" applyFill="1"/>
    <xf numFmtId="9" fontId="0" fillId="2" borderId="0" xfId="1" applyFont="1" applyFill="1"/>
    <xf numFmtId="0" fontId="14" fillId="2" borderId="0" xfId="0" applyFont="1" applyFill="1" applyAlignment="1">
      <alignment horizontal="left" vertical="center" wrapText="1"/>
    </xf>
    <xf numFmtId="3" fontId="17" fillId="2" borderId="0" xfId="0" applyNumberFormat="1" applyFont="1" applyFill="1" applyAlignment="1">
      <alignment horizontal="center" vertical="center"/>
    </xf>
    <xf numFmtId="0" fontId="0" fillId="2" borderId="0" xfId="0" applyFill="1" applyAlignment="1">
      <alignment horizontal="right"/>
    </xf>
    <xf numFmtId="0" fontId="17" fillId="26" borderId="13" xfId="0" applyFont="1" applyFill="1" applyBorder="1" applyAlignment="1">
      <alignment horizontal="center" vertical="center"/>
    </xf>
    <xf numFmtId="0" fontId="28" fillId="2" borderId="0" xfId="0" applyFont="1" applyFill="1"/>
    <xf numFmtId="0" fontId="29" fillId="2" borderId="0" xfId="0" applyFont="1" applyFill="1"/>
    <xf numFmtId="0" fontId="31" fillId="2" borderId="0" xfId="0" applyFont="1" applyFill="1"/>
    <xf numFmtId="0" fontId="24" fillId="2" borderId="12" xfId="0" applyFont="1" applyFill="1" applyBorder="1" applyAlignment="1">
      <alignment wrapText="1"/>
    </xf>
    <xf numFmtId="0" fontId="33" fillId="2" borderId="12" xfId="0" applyFont="1" applyFill="1" applyBorder="1" applyAlignment="1">
      <alignment vertical="center" wrapText="1"/>
    </xf>
    <xf numFmtId="0" fontId="33" fillId="2" borderId="12" xfId="0" applyFont="1" applyFill="1" applyBorder="1" applyAlignment="1">
      <alignment wrapText="1"/>
    </xf>
    <xf numFmtId="0" fontId="24" fillId="2" borderId="12" xfId="0" applyFont="1" applyFill="1" applyBorder="1" applyAlignment="1">
      <alignment vertical="center" wrapText="1"/>
    </xf>
    <xf numFmtId="0" fontId="37" fillId="2" borderId="0" xfId="0" applyFont="1" applyFill="1"/>
    <xf numFmtId="0" fontId="23" fillId="2" borderId="18" xfId="56" applyFont="1" applyFill="1" applyBorder="1" applyAlignment="1">
      <alignment horizontal="center" vertical="center"/>
    </xf>
    <xf numFmtId="0" fontId="38" fillId="2" borderId="0" xfId="68" applyFill="1"/>
    <xf numFmtId="0" fontId="39" fillId="2" borderId="0" xfId="68" applyFont="1" applyFill="1" applyAlignment="1">
      <alignment horizontal="left"/>
    </xf>
    <xf numFmtId="3" fontId="0" fillId="0" borderId="0" xfId="0" applyNumberFormat="1"/>
    <xf numFmtId="4" fontId="17" fillId="0" borderId="0" xfId="0" applyNumberFormat="1" applyFont="1"/>
    <xf numFmtId="3" fontId="17" fillId="0" borderId="0" xfId="0" applyNumberFormat="1" applyFont="1"/>
    <xf numFmtId="3" fontId="17" fillId="2" borderId="0" xfId="0" applyNumberFormat="1" applyFont="1" applyFill="1"/>
    <xf numFmtId="17" fontId="17" fillId="25" borderId="0" xfId="0" applyNumberFormat="1" applyFont="1" applyFill="1" applyAlignment="1">
      <alignment horizontal="left"/>
    </xf>
    <xf numFmtId="17" fontId="17" fillId="25" borderId="0" xfId="0" applyNumberFormat="1" applyFont="1" applyFill="1"/>
    <xf numFmtId="0" fontId="0" fillId="28" borderId="0" xfId="0" applyFill="1"/>
    <xf numFmtId="0" fontId="0" fillId="0" borderId="0" xfId="0" applyAlignment="1">
      <alignment horizontal="center" vertical="center"/>
    </xf>
    <xf numFmtId="17" fontId="0" fillId="0" borderId="0" xfId="0" applyNumberFormat="1"/>
    <xf numFmtId="168" fontId="0" fillId="0" borderId="0" xfId="1" applyNumberFormat="1" applyFont="1"/>
    <xf numFmtId="0" fontId="0" fillId="0" borderId="0" xfId="0" applyAlignment="1">
      <alignment horizontal="right"/>
    </xf>
    <xf numFmtId="0" fontId="0" fillId="0" borderId="0" xfId="0" applyAlignment="1">
      <alignment horizontal="left"/>
    </xf>
    <xf numFmtId="0" fontId="0" fillId="0" borderId="0" xfId="0" applyAlignment="1">
      <alignment wrapText="1"/>
    </xf>
    <xf numFmtId="0" fontId="33" fillId="2" borderId="12" xfId="0" applyFont="1" applyFill="1" applyBorder="1" applyAlignment="1">
      <alignment horizontal="left"/>
    </xf>
    <xf numFmtId="0" fontId="42" fillId="29" borderId="1" xfId="52" applyFont="1" applyFill="1" applyBorder="1" applyAlignment="1">
      <alignment horizontal="center" vertical="center" wrapText="1"/>
    </xf>
    <xf numFmtId="168" fontId="35" fillId="2" borderId="12" xfId="1" applyNumberFormat="1" applyFont="1" applyFill="1" applyBorder="1" applyAlignment="1">
      <alignment horizontal="right" vertical="center"/>
    </xf>
    <xf numFmtId="168" fontId="36" fillId="2" borderId="12" xfId="1" applyNumberFormat="1" applyFont="1" applyFill="1" applyBorder="1" applyAlignment="1">
      <alignment horizontal="right" vertical="center"/>
    </xf>
    <xf numFmtId="168" fontId="36" fillId="2" borderId="1" xfId="1" applyNumberFormat="1" applyFont="1" applyFill="1" applyBorder="1" applyAlignment="1">
      <alignment horizontal="right" vertical="center"/>
    </xf>
    <xf numFmtId="0" fontId="0" fillId="2" borderId="0" xfId="0" applyFill="1" applyAlignment="1">
      <alignment horizontal="right" vertical="center"/>
    </xf>
    <xf numFmtId="0" fontId="31" fillId="2" borderId="0" xfId="0" applyFont="1" applyFill="1" applyAlignment="1">
      <alignment horizontal="right"/>
    </xf>
    <xf numFmtId="168" fontId="44" fillId="2" borderId="12" xfId="1" applyNumberFormat="1" applyFont="1" applyFill="1" applyBorder="1" applyAlignment="1">
      <alignment horizontal="right" vertical="center"/>
    </xf>
    <xf numFmtId="17" fontId="0" fillId="0" borderId="13" xfId="0" applyNumberFormat="1" applyBorder="1"/>
    <xf numFmtId="4" fontId="0" fillId="0" borderId="0" xfId="0" applyNumberFormat="1"/>
    <xf numFmtId="4" fontId="0" fillId="2" borderId="0" xfId="0" applyNumberFormat="1" applyFill="1"/>
    <xf numFmtId="10" fontId="0" fillId="0" borderId="0" xfId="1" applyNumberFormat="1" applyFont="1"/>
    <xf numFmtId="4" fontId="0" fillId="30" borderId="0" xfId="0" applyNumberFormat="1" applyFill="1"/>
    <xf numFmtId="4" fontId="17" fillId="2" borderId="13" xfId="0" applyNumberFormat="1" applyFont="1" applyFill="1" applyBorder="1" applyAlignment="1">
      <alignment horizontal="center" vertical="center"/>
    </xf>
    <xf numFmtId="9" fontId="17" fillId="2" borderId="13" xfId="1" applyFont="1" applyFill="1" applyBorder="1" applyAlignment="1">
      <alignment horizontal="center" vertical="center"/>
    </xf>
    <xf numFmtId="0" fontId="0" fillId="0" borderId="13" xfId="0" applyBorder="1"/>
    <xf numFmtId="0" fontId="45" fillId="2" borderId="12" xfId="0" applyFont="1" applyFill="1" applyBorder="1" applyAlignment="1">
      <alignment wrapText="1"/>
    </xf>
    <xf numFmtId="167" fontId="17" fillId="2" borderId="13" xfId="0" applyNumberFormat="1" applyFont="1" applyFill="1" applyBorder="1" applyAlignment="1">
      <alignment horizontal="center" vertical="center"/>
    </xf>
    <xf numFmtId="0" fontId="38" fillId="2" borderId="0" xfId="68" applyFill="1" applyAlignment="1">
      <alignment horizontal="left"/>
    </xf>
    <xf numFmtId="173" fontId="47" fillId="29" borderId="11" xfId="2" applyNumberFormat="1" applyFont="1" applyFill="1" applyBorder="1" applyAlignment="1">
      <alignment horizontal="center"/>
    </xf>
    <xf numFmtId="173" fontId="47" fillId="29" borderId="0" xfId="2" applyNumberFormat="1" applyFont="1" applyFill="1" applyBorder="1" applyAlignment="1">
      <alignment horizontal="center"/>
    </xf>
    <xf numFmtId="173" fontId="47" fillId="0" borderId="11" xfId="2" applyNumberFormat="1" applyFont="1" applyBorder="1" applyAlignment="1">
      <alignment horizontal="center"/>
    </xf>
    <xf numFmtId="173" fontId="47" fillId="0" borderId="0" xfId="2" applyNumberFormat="1" applyFont="1" applyBorder="1" applyAlignment="1">
      <alignment horizontal="center"/>
    </xf>
    <xf numFmtId="167" fontId="49" fillId="31" borderId="12" xfId="0" applyNumberFormat="1" applyFont="1" applyFill="1" applyBorder="1" applyAlignment="1">
      <alignment horizontal="center"/>
    </xf>
    <xf numFmtId="167" fontId="49" fillId="31" borderId="17" xfId="0" applyNumberFormat="1" applyFont="1" applyFill="1" applyBorder="1" applyAlignment="1">
      <alignment horizontal="center"/>
    </xf>
    <xf numFmtId="167" fontId="49" fillId="0" borderId="0" xfId="0" applyNumberFormat="1" applyFont="1" applyAlignment="1">
      <alignment horizontal="center"/>
    </xf>
    <xf numFmtId="167" fontId="49" fillId="0" borderId="12" xfId="0" applyNumberFormat="1" applyFont="1" applyBorder="1" applyAlignment="1">
      <alignment horizontal="center"/>
    </xf>
    <xf numFmtId="167" fontId="50" fillId="32" borderId="0" xfId="0" applyNumberFormat="1" applyFont="1" applyFill="1" applyAlignment="1">
      <alignment horizontal="center" vertical="center"/>
    </xf>
    <xf numFmtId="167" fontId="51" fillId="2" borderId="0" xfId="0" applyNumberFormat="1" applyFont="1" applyFill="1" applyAlignment="1">
      <alignment horizontal="center" vertical="center"/>
    </xf>
    <xf numFmtId="167" fontId="50" fillId="33" borderId="0" xfId="0" applyNumberFormat="1" applyFont="1" applyFill="1" applyAlignment="1">
      <alignment horizontal="center" vertical="center"/>
    </xf>
    <xf numFmtId="167" fontId="50" fillId="34" borderId="0" xfId="0" applyNumberFormat="1" applyFont="1" applyFill="1" applyAlignment="1">
      <alignment horizontal="center" vertical="center"/>
    </xf>
    <xf numFmtId="167" fontId="50" fillId="35" borderId="0" xfId="0" applyNumberFormat="1" applyFont="1" applyFill="1" applyAlignment="1">
      <alignment horizontal="center" vertical="center"/>
    </xf>
    <xf numFmtId="9" fontId="17" fillId="2" borderId="0" xfId="1" applyFont="1" applyFill="1" applyBorder="1" applyAlignment="1">
      <alignment horizontal="center" vertical="center"/>
    </xf>
    <xf numFmtId="0" fontId="52" fillId="26" borderId="13" xfId="0" applyFont="1" applyFill="1" applyBorder="1" applyAlignment="1">
      <alignment horizontal="center" vertical="center"/>
    </xf>
    <xf numFmtId="0" fontId="14" fillId="2" borderId="13" xfId="0" applyFont="1" applyFill="1" applyBorder="1" applyAlignment="1">
      <alignment vertical="center" wrapText="1"/>
    </xf>
    <xf numFmtId="0" fontId="53" fillId="2" borderId="0" xfId="0" applyFont="1" applyFill="1" applyAlignment="1">
      <alignment vertical="top" wrapText="1"/>
    </xf>
    <xf numFmtId="0" fontId="19" fillId="2" borderId="13"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59" fillId="2" borderId="0" xfId="0" applyFont="1" applyFill="1"/>
    <xf numFmtId="0" fontId="60" fillId="2" borderId="0" xfId="0" applyFont="1" applyFill="1"/>
    <xf numFmtId="1" fontId="20" fillId="25" borderId="13" xfId="0" applyNumberFormat="1" applyFont="1" applyFill="1" applyBorder="1" applyAlignment="1">
      <alignment vertical="center" wrapText="1"/>
    </xf>
    <xf numFmtId="1" fontId="20" fillId="25" borderId="18" xfId="0" applyNumberFormat="1" applyFont="1" applyFill="1" applyBorder="1" applyAlignment="1">
      <alignment vertical="center"/>
    </xf>
    <xf numFmtId="1" fontId="20" fillId="25" borderId="19" xfId="0" applyNumberFormat="1" applyFont="1" applyFill="1" applyBorder="1" applyAlignment="1">
      <alignment vertical="center"/>
    </xf>
    <xf numFmtId="3" fontId="14" fillId="2" borderId="13" xfId="0" applyNumberFormat="1" applyFont="1" applyFill="1" applyBorder="1" applyAlignment="1">
      <alignment horizontal="center" vertical="center"/>
    </xf>
    <xf numFmtId="9" fontId="14" fillId="2" borderId="13" xfId="1" applyFont="1" applyFill="1" applyBorder="1" applyAlignment="1">
      <alignment horizontal="center" vertical="center"/>
    </xf>
    <xf numFmtId="9" fontId="15" fillId="2" borderId="13" xfId="1" applyFont="1" applyFill="1" applyBorder="1" applyAlignment="1">
      <alignment horizontal="center" vertical="center"/>
    </xf>
    <xf numFmtId="0" fontId="14" fillId="2" borderId="19" xfId="0" applyFont="1" applyFill="1" applyBorder="1" applyAlignment="1">
      <alignment vertical="center" wrapText="1"/>
    </xf>
    <xf numFmtId="1" fontId="20" fillId="25" borderId="19" xfId="0" applyNumberFormat="1" applyFont="1" applyFill="1" applyBorder="1" applyAlignment="1">
      <alignment vertical="center" wrapText="1"/>
    </xf>
    <xf numFmtId="0" fontId="29" fillId="2" borderId="0" xfId="0" applyFont="1" applyFill="1" applyAlignment="1">
      <alignment vertical="top" wrapText="1"/>
    </xf>
    <xf numFmtId="167" fontId="55" fillId="0" borderId="0" xfId="0" applyNumberFormat="1" applyFont="1" applyAlignment="1">
      <alignment horizontal="center" vertical="center"/>
    </xf>
    <xf numFmtId="167" fontId="55" fillId="0" borderId="10" xfId="0" applyNumberFormat="1" applyFont="1" applyBorder="1" applyAlignment="1">
      <alignment horizontal="center" vertical="center"/>
    </xf>
    <xf numFmtId="167" fontId="55" fillId="37" borderId="0" xfId="0" applyNumberFormat="1" applyFont="1" applyFill="1" applyAlignment="1">
      <alignment horizontal="center" vertical="center"/>
    </xf>
    <xf numFmtId="167" fontId="55" fillId="37" borderId="10" xfId="0" applyNumberFormat="1" applyFont="1" applyFill="1" applyBorder="1" applyAlignment="1">
      <alignment horizontal="center" vertical="center"/>
    </xf>
    <xf numFmtId="0" fontId="53" fillId="2" borderId="0" xfId="0" applyFont="1" applyFill="1" applyAlignment="1">
      <alignment horizontal="justify" vertical="top" wrapText="1"/>
    </xf>
    <xf numFmtId="41" fontId="0" fillId="0" borderId="13" xfId="80" applyFont="1" applyBorder="1"/>
    <xf numFmtId="176" fontId="15" fillId="0" borderId="13" xfId="80" applyNumberFormat="1" applyFont="1" applyBorder="1" applyAlignment="1">
      <alignment horizontal="center"/>
    </xf>
    <xf numFmtId="0" fontId="0" fillId="0" borderId="13" xfId="0" applyBorder="1" applyAlignment="1">
      <alignment horizontal="center"/>
    </xf>
    <xf numFmtId="0" fontId="3" fillId="0" borderId="13" xfId="0" applyFont="1" applyBorder="1"/>
    <xf numFmtId="0" fontId="20" fillId="36" borderId="13" xfId="0" applyFont="1" applyFill="1" applyBorder="1" applyAlignment="1">
      <alignment vertical="center"/>
    </xf>
    <xf numFmtId="0" fontId="20" fillId="36" borderId="13" xfId="0" applyFont="1" applyFill="1" applyBorder="1" applyAlignment="1">
      <alignment horizontal="center" vertical="center" wrapText="1"/>
    </xf>
    <xf numFmtId="0" fontId="20" fillId="36" borderId="13" xfId="0" applyFont="1" applyFill="1" applyBorder="1" applyAlignment="1">
      <alignment horizontal="center" vertical="center"/>
    </xf>
    <xf numFmtId="41" fontId="61" fillId="0" borderId="13" xfId="0" applyNumberFormat="1" applyFont="1" applyBorder="1"/>
    <xf numFmtId="176" fontId="61" fillId="0" borderId="13" xfId="0" applyNumberFormat="1" applyFont="1" applyBorder="1"/>
    <xf numFmtId="1" fontId="61" fillId="0" borderId="13" xfId="0" applyNumberFormat="1" applyFont="1" applyBorder="1" applyAlignment="1">
      <alignment horizontal="center"/>
    </xf>
    <xf numFmtId="0" fontId="3" fillId="0" borderId="0" xfId="0" applyFont="1"/>
    <xf numFmtId="41" fontId="61" fillId="0" borderId="0" xfId="0" applyNumberFormat="1" applyFont="1"/>
    <xf numFmtId="176" fontId="61" fillId="0" borderId="0" xfId="0" applyNumberFormat="1" applyFont="1"/>
    <xf numFmtId="1" fontId="61" fillId="0" borderId="0" xfId="0" applyNumberFormat="1" applyFont="1" applyAlignment="1">
      <alignment horizontal="center"/>
    </xf>
    <xf numFmtId="177" fontId="0" fillId="2" borderId="0" xfId="0" applyNumberFormat="1" applyFill="1"/>
    <xf numFmtId="10" fontId="0" fillId="30" borderId="0" xfId="1" applyNumberFormat="1" applyFont="1" applyFill="1"/>
    <xf numFmtId="4" fontId="17" fillId="2" borderId="0" xfId="0" applyNumberFormat="1" applyFont="1" applyFill="1" applyAlignment="1">
      <alignment horizontal="center" vertical="center"/>
    </xf>
    <xf numFmtId="3" fontId="40" fillId="2" borderId="0" xfId="0" applyNumberFormat="1" applyFont="1" applyFill="1" applyAlignment="1">
      <alignment horizontal="center" vertical="center"/>
    </xf>
    <xf numFmtId="9" fontId="15" fillId="2" borderId="0" xfId="1" applyFont="1" applyFill="1" applyBorder="1" applyAlignment="1">
      <alignment horizontal="center" vertical="center"/>
    </xf>
    <xf numFmtId="0" fontId="0" fillId="0" borderId="24" xfId="0" applyBorder="1"/>
    <xf numFmtId="3" fontId="0" fillId="0" borderId="24" xfId="0" applyNumberFormat="1" applyBorder="1"/>
    <xf numFmtId="0" fontId="0" fillId="0" borderId="27" xfId="0" applyBorder="1"/>
    <xf numFmtId="3" fontId="0" fillId="0" borderId="27" xfId="0" applyNumberFormat="1" applyBorder="1"/>
    <xf numFmtId="0" fontId="0" fillId="0" borderId="30" xfId="0" applyBorder="1"/>
    <xf numFmtId="3" fontId="0" fillId="0" borderId="30" xfId="0" applyNumberFormat="1" applyBorder="1"/>
    <xf numFmtId="167" fontId="54" fillId="0" borderId="0" xfId="0" applyNumberFormat="1" applyFont="1" applyAlignment="1">
      <alignment horizontal="center" vertical="center"/>
    </xf>
    <xf numFmtId="178" fontId="32" fillId="2" borderId="13" xfId="0" applyNumberFormat="1" applyFont="1" applyFill="1" applyBorder="1" applyAlignment="1">
      <alignment vertical="center"/>
    </xf>
    <xf numFmtId="0" fontId="32" fillId="2" borderId="13" xfId="0" applyFont="1" applyFill="1" applyBorder="1" applyAlignment="1">
      <alignment vertical="center"/>
    </xf>
    <xf numFmtId="41" fontId="36" fillId="2" borderId="13" xfId="80" applyFont="1" applyFill="1" applyBorder="1" applyAlignment="1">
      <alignment horizontal="center" vertical="center"/>
    </xf>
    <xf numFmtId="168" fontId="36" fillId="2" borderId="13" xfId="1" applyNumberFormat="1" applyFont="1" applyFill="1" applyBorder="1" applyAlignment="1">
      <alignment horizontal="center" vertical="center"/>
    </xf>
    <xf numFmtId="178" fontId="32" fillId="2" borderId="0" xfId="0" applyNumberFormat="1" applyFont="1" applyFill="1" applyAlignment="1">
      <alignment vertical="center"/>
    </xf>
    <xf numFmtId="41" fontId="36" fillId="2" borderId="0" xfId="80" applyFont="1" applyFill="1" applyBorder="1" applyAlignment="1">
      <alignment horizontal="center" vertical="center"/>
    </xf>
    <xf numFmtId="4" fontId="22" fillId="2" borderId="13" xfId="0" applyNumberFormat="1" applyFont="1" applyFill="1" applyBorder="1" applyAlignment="1">
      <alignment horizontal="center" vertical="center"/>
    </xf>
    <xf numFmtId="41" fontId="61" fillId="0" borderId="13" xfId="0" applyNumberFormat="1" applyFont="1" applyBorder="1" applyAlignment="1">
      <alignment horizontal="center"/>
    </xf>
    <xf numFmtId="0" fontId="0" fillId="0" borderId="13" xfId="0" applyBorder="1" applyAlignment="1">
      <alignment horizontal="right"/>
    </xf>
    <xf numFmtId="41" fontId="24" fillId="2" borderId="13" xfId="80" applyFont="1" applyFill="1" applyBorder="1" applyAlignment="1">
      <alignment horizontal="center" vertical="center"/>
    </xf>
    <xf numFmtId="0" fontId="32" fillId="2" borderId="0" xfId="0" applyFont="1" applyFill="1" applyAlignment="1">
      <alignment vertical="center"/>
    </xf>
    <xf numFmtId="168" fontId="36" fillId="2" borderId="0" xfId="1" applyNumberFormat="1" applyFont="1" applyFill="1" applyBorder="1" applyAlignment="1">
      <alignment horizontal="center" vertical="center"/>
    </xf>
    <xf numFmtId="3" fontId="63" fillId="0" borderId="24" xfId="0" applyNumberFormat="1" applyFont="1" applyBorder="1"/>
    <xf numFmtId="3" fontId="63" fillId="0" borderId="27" xfId="0" applyNumberFormat="1" applyFont="1" applyBorder="1"/>
    <xf numFmtId="0" fontId="63" fillId="0" borderId="27" xfId="0" applyFont="1" applyBorder="1"/>
    <xf numFmtId="3" fontId="14" fillId="2" borderId="0" xfId="0" applyNumberFormat="1" applyFont="1" applyFill="1" applyAlignment="1">
      <alignment horizontal="center" vertical="center"/>
    </xf>
    <xf numFmtId="9" fontId="0" fillId="0" borderId="0" xfId="1" applyFont="1"/>
    <xf numFmtId="3" fontId="66" fillId="2" borderId="13" xfId="0" applyNumberFormat="1" applyFont="1" applyFill="1" applyBorder="1" applyAlignment="1">
      <alignment horizontal="center" vertical="center"/>
    </xf>
    <xf numFmtId="1" fontId="20" fillId="25" borderId="1" xfId="0" applyNumberFormat="1" applyFont="1" applyFill="1" applyBorder="1" applyAlignment="1">
      <alignment vertical="center"/>
    </xf>
    <xf numFmtId="3" fontId="19" fillId="2" borderId="13" xfId="0" applyNumberFormat="1" applyFont="1" applyFill="1" applyBorder="1" applyAlignment="1">
      <alignment horizontal="center" vertical="center"/>
    </xf>
    <xf numFmtId="3" fontId="61" fillId="0" borderId="25" xfId="0" applyNumberFormat="1" applyFont="1" applyBorder="1"/>
    <xf numFmtId="3" fontId="61" fillId="0" borderId="28" xfId="0" applyNumberFormat="1" applyFont="1" applyBorder="1"/>
    <xf numFmtId="3" fontId="3" fillId="0" borderId="25" xfId="0" applyNumberFormat="1" applyFont="1" applyBorder="1"/>
    <xf numFmtId="3" fontId="3" fillId="0" borderId="28" xfId="0" applyNumberFormat="1" applyFont="1" applyBorder="1"/>
    <xf numFmtId="3" fontId="3" fillId="0" borderId="31" xfId="0" applyNumberFormat="1" applyFont="1" applyBorder="1"/>
    <xf numFmtId="3" fontId="3" fillId="0" borderId="0" xfId="0" applyNumberFormat="1" applyFont="1"/>
    <xf numFmtId="0" fontId="67" fillId="2" borderId="0" xfId="0" applyFont="1" applyFill="1"/>
    <xf numFmtId="3" fontId="70" fillId="2" borderId="0" xfId="0" applyNumberFormat="1" applyFont="1" applyFill="1" applyAlignment="1">
      <alignment horizontal="center" vertical="center"/>
    </xf>
    <xf numFmtId="0" fontId="71" fillId="2" borderId="0" xfId="0" applyFont="1" applyFill="1"/>
    <xf numFmtId="0" fontId="72" fillId="2" borderId="0" xfId="0" applyFont="1" applyFill="1"/>
    <xf numFmtId="0" fontId="72" fillId="0" borderId="0" xfId="0" applyFont="1"/>
    <xf numFmtId="0" fontId="71" fillId="0" borderId="0" xfId="0" applyFont="1"/>
    <xf numFmtId="0" fontId="56" fillId="2" borderId="13" xfId="0" applyFont="1" applyFill="1" applyBorder="1" applyAlignment="1">
      <alignment vertical="center" wrapText="1"/>
    </xf>
    <xf numFmtId="0" fontId="56" fillId="2" borderId="19" xfId="0" applyFont="1" applyFill="1" applyBorder="1" applyAlignment="1">
      <alignment vertical="center" wrapText="1"/>
    </xf>
    <xf numFmtId="167" fontId="22" fillId="2" borderId="13" xfId="0" applyNumberFormat="1" applyFont="1" applyFill="1" applyBorder="1" applyAlignment="1">
      <alignment horizontal="center" vertical="center"/>
    </xf>
    <xf numFmtId="0" fontId="30" fillId="2" borderId="0" xfId="0" applyFont="1" applyFill="1" applyAlignment="1">
      <alignment horizontal="justify" vertical="top" wrapText="1"/>
    </xf>
    <xf numFmtId="9" fontId="61" fillId="2" borderId="0" xfId="1" applyFont="1" applyFill="1" applyAlignment="1">
      <alignment horizontal="left" vertical="center" wrapText="1"/>
    </xf>
    <xf numFmtId="0" fontId="75" fillId="2" borderId="13" xfId="0" applyFont="1" applyFill="1" applyBorder="1" applyAlignment="1">
      <alignment vertical="center" wrapText="1"/>
    </xf>
    <xf numFmtId="0" fontId="93" fillId="60" borderId="21" xfId="0" applyFont="1" applyFill="1" applyBorder="1" applyAlignment="1">
      <alignment horizontal="center" vertical="center" wrapText="1"/>
    </xf>
    <xf numFmtId="0" fontId="93" fillId="60" borderId="0" xfId="0" applyFont="1" applyFill="1" applyAlignment="1">
      <alignment horizontal="center"/>
    </xf>
    <xf numFmtId="0" fontId="93" fillId="60" borderId="21" xfId="0" applyFont="1" applyFill="1" applyBorder="1" applyAlignment="1">
      <alignment horizontal="center" vertical="center"/>
    </xf>
    <xf numFmtId="0" fontId="93" fillId="61" borderId="18" xfId="0" applyFont="1" applyFill="1" applyBorder="1" applyAlignment="1">
      <alignment horizontal="center" vertical="center"/>
    </xf>
    <xf numFmtId="3" fontId="94" fillId="61" borderId="13" xfId="0" applyNumberFormat="1" applyFont="1" applyFill="1" applyBorder="1" applyAlignment="1">
      <alignment horizontal="center" vertical="center"/>
    </xf>
    <xf numFmtId="0" fontId="93" fillId="0" borderId="18" xfId="0" applyFont="1" applyBorder="1" applyAlignment="1">
      <alignment horizontal="center" vertical="center"/>
    </xf>
    <xf numFmtId="3" fontId="94" fillId="0" borderId="13" xfId="0" applyNumberFormat="1" applyFont="1" applyBorder="1" applyAlignment="1">
      <alignment horizontal="center" vertical="center"/>
    </xf>
    <xf numFmtId="0" fontId="93" fillId="0" borderId="14" xfId="0" applyFont="1" applyBorder="1" applyAlignment="1">
      <alignment horizontal="center" vertical="center"/>
    </xf>
    <xf numFmtId="3" fontId="94" fillId="0" borderId="20" xfId="0" applyNumberFormat="1" applyFont="1" applyBorder="1" applyAlignment="1">
      <alignment horizontal="center" vertical="center"/>
    </xf>
    <xf numFmtId="0" fontId="93" fillId="61" borderId="48" xfId="0" applyFont="1" applyFill="1" applyBorder="1" applyAlignment="1">
      <alignment horizontal="center" vertical="center"/>
    </xf>
    <xf numFmtId="3" fontId="94" fillId="61" borderId="24" xfId="0" applyNumberFormat="1" applyFont="1" applyFill="1" applyBorder="1" applyAlignment="1">
      <alignment horizontal="center" vertical="center"/>
    </xf>
    <xf numFmtId="0" fontId="93" fillId="60" borderId="27" xfId="0" applyFont="1" applyFill="1" applyBorder="1" applyAlignment="1">
      <alignment horizontal="center" vertical="center"/>
    </xf>
    <xf numFmtId="3" fontId="93" fillId="60" borderId="27" xfId="0" applyNumberFormat="1" applyFont="1" applyFill="1" applyBorder="1" applyAlignment="1">
      <alignment horizontal="center"/>
    </xf>
    <xf numFmtId="0" fontId="93" fillId="60" borderId="13" xfId="0" applyFont="1" applyFill="1" applyBorder="1" applyAlignment="1">
      <alignment vertical="center" wrapText="1"/>
    </xf>
    <xf numFmtId="3" fontId="0" fillId="0" borderId="13" xfId="0" applyNumberFormat="1" applyBorder="1"/>
    <xf numFmtId="3" fontId="3" fillId="60" borderId="13" xfId="0" applyNumberFormat="1" applyFont="1" applyFill="1" applyBorder="1" applyAlignment="1">
      <alignment horizontal="center" vertical="center"/>
    </xf>
    <xf numFmtId="167" fontId="54" fillId="0" borderId="12" xfId="0" applyNumberFormat="1" applyFont="1" applyBorder="1" applyAlignment="1">
      <alignment horizontal="center"/>
    </xf>
    <xf numFmtId="3" fontId="17" fillId="2" borderId="13" xfId="0" applyNumberFormat="1" applyFont="1" applyFill="1" applyBorder="1" applyAlignment="1">
      <alignment horizontal="center" vertical="center"/>
    </xf>
    <xf numFmtId="1" fontId="20" fillId="25" borderId="13" xfId="0" applyNumberFormat="1" applyFont="1" applyFill="1" applyBorder="1" applyAlignment="1">
      <alignment horizontal="center" vertical="center" wrapText="1"/>
    </xf>
    <xf numFmtId="0" fontId="34" fillId="2" borderId="0" xfId="0" applyFont="1" applyFill="1" applyAlignment="1">
      <alignment horizontal="center" vertical="center"/>
    </xf>
    <xf numFmtId="0" fontId="34" fillId="2" borderId="12" xfId="0" applyFont="1" applyFill="1" applyBorder="1" applyAlignment="1">
      <alignment horizontal="center" vertical="center"/>
    </xf>
    <xf numFmtId="3" fontId="70" fillId="0" borderId="0" xfId="0" applyNumberFormat="1" applyFont="1" applyAlignment="1">
      <alignment horizontal="center" vertical="center"/>
    </xf>
    <xf numFmtId="0" fontId="76" fillId="0" borderId="0" xfId="0" applyFont="1"/>
    <xf numFmtId="0" fontId="0" fillId="0" borderId="30" xfId="0" applyBorder="1" applyAlignment="1">
      <alignment vertical="center"/>
    </xf>
    <xf numFmtId="3" fontId="0" fillId="0" borderId="30" xfId="0" applyNumberFormat="1" applyBorder="1" applyAlignment="1">
      <alignment vertical="center"/>
    </xf>
    <xf numFmtId="3" fontId="3" fillId="0" borderId="28" xfId="0" applyNumberFormat="1" applyFont="1" applyBorder="1" applyAlignment="1">
      <alignment vertical="center"/>
    </xf>
    <xf numFmtId="3" fontId="17" fillId="0" borderId="1" xfId="0" applyNumberFormat="1" applyFont="1" applyBorder="1" applyAlignment="1">
      <alignment horizontal="center" vertical="center"/>
    </xf>
    <xf numFmtId="174" fontId="58" fillId="0" borderId="0" xfId="0" quotePrefix="1" applyNumberFormat="1" applyFont="1" applyAlignment="1">
      <alignment horizontal="center" vertical="center"/>
    </xf>
    <xf numFmtId="174" fontId="58" fillId="0" borderId="0" xfId="0" applyNumberFormat="1" applyFont="1" applyAlignment="1">
      <alignment horizontal="center" vertical="center"/>
    </xf>
    <xf numFmtId="174" fontId="58" fillId="0" borderId="0" xfId="51" applyNumberFormat="1" applyFont="1" applyAlignment="1">
      <alignment horizontal="center" vertical="center"/>
    </xf>
    <xf numFmtId="174" fontId="58" fillId="0" borderId="50" xfId="0" quotePrefix="1" applyNumberFormat="1" applyFont="1" applyBorder="1" applyAlignment="1">
      <alignment horizontal="center" vertical="center"/>
    </xf>
    <xf numFmtId="174" fontId="58" fillId="0" borderId="51" xfId="0" quotePrefix="1" applyNumberFormat="1" applyFont="1" applyBorder="1" applyAlignment="1">
      <alignment horizontal="center" vertical="center"/>
    </xf>
    <xf numFmtId="174" fontId="58" fillId="0" borderId="51" xfId="0" applyNumberFormat="1" applyFont="1" applyBorder="1" applyAlignment="1">
      <alignment horizontal="center" vertical="center"/>
    </xf>
    <xf numFmtId="174" fontId="58" fillId="0" borderId="50" xfId="0" applyNumberFormat="1" applyFont="1" applyBorder="1" applyAlignment="1">
      <alignment horizontal="center" vertical="center"/>
    </xf>
    <xf numFmtId="174" fontId="58" fillId="0" borderId="51" xfId="51" applyNumberFormat="1" applyFont="1" applyBorder="1" applyAlignment="1">
      <alignment horizontal="center" vertical="center"/>
    </xf>
    <xf numFmtId="174" fontId="58" fillId="0" borderId="50" xfId="51" applyNumberFormat="1" applyFont="1" applyBorder="1" applyAlignment="1">
      <alignment horizontal="center" vertical="center"/>
    </xf>
    <xf numFmtId="0" fontId="99" fillId="0" borderId="0" xfId="0" applyFont="1" applyAlignment="1">
      <alignment horizontal="center" vertical="center" wrapText="1"/>
    </xf>
    <xf numFmtId="0" fontId="100" fillId="0" borderId="0" xfId="0" applyFont="1" applyAlignment="1">
      <alignment horizontal="center" vertical="center"/>
    </xf>
    <xf numFmtId="17" fontId="100" fillId="0" borderId="0" xfId="0" applyNumberFormat="1" applyFont="1" applyAlignment="1">
      <alignment horizontal="center" vertical="center"/>
    </xf>
    <xf numFmtId="17" fontId="100" fillId="0" borderId="50" xfId="0" applyNumberFormat="1" applyFont="1" applyBorder="1" applyAlignment="1">
      <alignment horizontal="center" vertical="center"/>
    </xf>
    <xf numFmtId="17" fontId="100" fillId="0" borderId="51" xfId="0" applyNumberFormat="1" applyFont="1" applyBorder="1" applyAlignment="1">
      <alignment horizontal="center" vertical="center"/>
    </xf>
    <xf numFmtId="0" fontId="100" fillId="0" borderId="50" xfId="0" applyFont="1" applyBorder="1" applyAlignment="1">
      <alignment horizontal="center" vertical="center"/>
    </xf>
    <xf numFmtId="3" fontId="97" fillId="0" borderId="1" xfId="0" applyNumberFormat="1" applyFont="1" applyBorder="1" applyAlignment="1">
      <alignment horizontal="center" vertical="center"/>
    </xf>
    <xf numFmtId="3" fontId="17" fillId="0" borderId="60" xfId="0" applyNumberFormat="1" applyFont="1" applyBorder="1" applyAlignment="1">
      <alignment horizontal="center" vertical="center"/>
    </xf>
    <xf numFmtId="0" fontId="14" fillId="0" borderId="60" xfId="0" applyFont="1" applyBorder="1" applyAlignment="1">
      <alignment vertical="center" wrapText="1"/>
    </xf>
    <xf numFmtId="0" fontId="14" fillId="0" borderId="1" xfId="0" applyFont="1" applyBorder="1" applyAlignment="1">
      <alignment vertical="center" wrapText="1"/>
    </xf>
    <xf numFmtId="3" fontId="77" fillId="0" borderId="1" xfId="0" applyNumberFormat="1" applyFont="1" applyBorder="1" applyAlignment="1">
      <alignment horizontal="center" vertical="center"/>
    </xf>
    <xf numFmtId="0" fontId="77" fillId="0" borderId="1" xfId="0" applyFont="1" applyBorder="1" applyAlignment="1">
      <alignment horizontal="center" vertical="center" wrapText="1"/>
    </xf>
    <xf numFmtId="0" fontId="102" fillId="2" borderId="0" xfId="0" applyFont="1" applyFill="1"/>
    <xf numFmtId="0" fontId="77" fillId="0" borderId="0" xfId="0" applyFont="1" applyAlignment="1">
      <alignment horizontal="center" vertical="center" wrapText="1"/>
    </xf>
    <xf numFmtId="3" fontId="97" fillId="0" borderId="0" xfId="0" applyNumberFormat="1" applyFont="1" applyAlignment="1">
      <alignment horizontal="center" vertical="center"/>
    </xf>
    <xf numFmtId="3" fontId="77" fillId="0" borderId="0" xfId="0" applyNumberFormat="1" applyFont="1" applyAlignment="1">
      <alignment horizontal="center" vertical="center"/>
    </xf>
    <xf numFmtId="167" fontId="54" fillId="30" borderId="12" xfId="0" applyNumberFormat="1" applyFont="1" applyFill="1" applyBorder="1" applyAlignment="1">
      <alignment horizontal="center"/>
    </xf>
    <xf numFmtId="167" fontId="54" fillId="0" borderId="17" xfId="0" applyNumberFormat="1" applyFont="1" applyBorder="1" applyAlignment="1">
      <alignment horizontal="center"/>
    </xf>
    <xf numFmtId="167" fontId="55" fillId="30" borderId="0" xfId="0" applyNumberFormat="1" applyFont="1" applyFill="1" applyAlignment="1">
      <alignment horizontal="center" vertical="center"/>
    </xf>
    <xf numFmtId="167" fontId="54" fillId="30" borderId="0" xfId="0" applyNumberFormat="1" applyFont="1" applyFill="1" applyAlignment="1">
      <alignment horizontal="center" vertical="center"/>
    </xf>
    <xf numFmtId="167" fontId="54" fillId="0" borderId="10" xfId="0" applyNumberFormat="1" applyFont="1" applyBorder="1" applyAlignment="1">
      <alignment horizontal="center" vertical="center"/>
    </xf>
    <xf numFmtId="0" fontId="103" fillId="24" borderId="0" xfId="0" applyFont="1" applyFill="1" applyAlignment="1">
      <alignment vertical="center"/>
    </xf>
    <xf numFmtId="0" fontId="104" fillId="2" borderId="0" xfId="0" applyFont="1" applyFill="1"/>
    <xf numFmtId="0" fontId="103" fillId="2" borderId="0" xfId="0" applyFont="1" applyFill="1" applyAlignment="1">
      <alignment vertical="center"/>
    </xf>
    <xf numFmtId="0" fontId="106" fillId="2" borderId="0" xfId="68" applyFont="1" applyFill="1"/>
    <xf numFmtId="0" fontId="107" fillId="2" borderId="0" xfId="0" applyFont="1" applyFill="1"/>
    <xf numFmtId="0" fontId="108" fillId="2" borderId="0" xfId="0" applyFont="1" applyFill="1"/>
    <xf numFmtId="49" fontId="109" fillId="0" borderId="0" xfId="0" applyNumberFormat="1" applyFont="1" applyAlignment="1">
      <alignment vertical="top" wrapText="1"/>
    </xf>
    <xf numFmtId="0" fontId="111" fillId="2" borderId="0" xfId="68" applyFont="1" applyFill="1"/>
    <xf numFmtId="0" fontId="94" fillId="2" borderId="0" xfId="0" applyFont="1" applyFill="1" applyAlignment="1">
      <alignment horizontal="left" vertical="top" wrapText="1"/>
    </xf>
    <xf numFmtId="0" fontId="104" fillId="2" borderId="0" xfId="0" applyFont="1" applyFill="1" applyAlignment="1">
      <alignment vertical="top"/>
    </xf>
    <xf numFmtId="0" fontId="112" fillId="2" borderId="60" xfId="0" applyFont="1" applyFill="1" applyBorder="1" applyAlignment="1">
      <alignment horizontal="left" vertical="center" wrapText="1"/>
    </xf>
    <xf numFmtId="168" fontId="112" fillId="0" borderId="60" xfId="1" applyNumberFormat="1" applyFont="1" applyFill="1" applyBorder="1" applyAlignment="1">
      <alignment horizontal="center" vertical="center"/>
    </xf>
    <xf numFmtId="168" fontId="113" fillId="0" borderId="60" xfId="1" applyNumberFormat="1" applyFont="1" applyFill="1" applyBorder="1" applyAlignment="1">
      <alignment horizontal="center" vertical="center"/>
    </xf>
    <xf numFmtId="0" fontId="114" fillId="2" borderId="1" xfId="0" applyFont="1" applyFill="1" applyBorder="1" applyAlignment="1">
      <alignment horizontal="left" vertical="center" wrapText="1"/>
    </xf>
    <xf numFmtId="168" fontId="115" fillId="0" borderId="1" xfId="1" applyNumberFormat="1" applyFont="1" applyFill="1" applyBorder="1" applyAlignment="1">
      <alignment horizontal="center" vertical="center"/>
    </xf>
    <xf numFmtId="0" fontId="116" fillId="2" borderId="0" xfId="0" applyFont="1" applyFill="1"/>
    <xf numFmtId="174" fontId="112" fillId="0" borderId="60" xfId="1" applyNumberFormat="1" applyFont="1" applyFill="1" applyBorder="1" applyAlignment="1">
      <alignment horizontal="center"/>
    </xf>
    <xf numFmtId="174" fontId="117" fillId="0" borderId="12" xfId="1" applyNumberFormat="1" applyFont="1" applyFill="1" applyBorder="1" applyAlignment="1">
      <alignment horizontal="center"/>
    </xf>
    <xf numFmtId="174" fontId="118" fillId="0" borderId="1" xfId="1" applyNumberFormat="1" applyFont="1" applyFill="1" applyBorder="1" applyAlignment="1">
      <alignment horizontal="center" vertical="center"/>
    </xf>
    <xf numFmtId="0" fontId="104" fillId="2" borderId="0" xfId="0" applyFont="1" applyFill="1" applyAlignment="1">
      <alignment vertical="top" wrapText="1"/>
    </xf>
    <xf numFmtId="0" fontId="120" fillId="2" borderId="0" xfId="68" applyFont="1" applyFill="1" applyAlignment="1">
      <alignment horizontal="center"/>
    </xf>
    <xf numFmtId="0" fontId="122" fillId="2" borderId="0" xfId="68" applyFont="1" applyFill="1" applyBorder="1" applyAlignment="1">
      <alignment vertical="top" wrapText="1"/>
    </xf>
    <xf numFmtId="0" fontId="114" fillId="0" borderId="60" xfId="0" applyFont="1" applyBorder="1" applyAlignment="1">
      <alignment horizontal="left" vertical="center" wrapText="1"/>
    </xf>
    <xf numFmtId="168" fontId="123" fillId="0" borderId="60" xfId="1" applyNumberFormat="1" applyFont="1" applyFill="1" applyBorder="1" applyAlignment="1">
      <alignment horizontal="center" vertical="center"/>
    </xf>
    <xf numFmtId="0" fontId="114" fillId="0" borderId="1" xfId="0" applyFont="1" applyBorder="1" applyAlignment="1">
      <alignment horizontal="left" vertical="center"/>
    </xf>
    <xf numFmtId="168" fontId="123" fillId="0" borderId="1" xfId="1" applyNumberFormat="1" applyFont="1" applyFill="1" applyBorder="1" applyAlignment="1">
      <alignment horizontal="center" vertical="center"/>
    </xf>
    <xf numFmtId="0" fontId="114" fillId="0" borderId="1" xfId="0" applyFont="1" applyBorder="1" applyAlignment="1">
      <alignment horizontal="left" vertical="center" wrapText="1"/>
    </xf>
    <xf numFmtId="0" fontId="124" fillId="2" borderId="0" xfId="0" applyFont="1" applyFill="1" applyAlignment="1">
      <alignment vertical="top" wrapText="1"/>
    </xf>
    <xf numFmtId="168" fontId="104" fillId="2" borderId="0" xfId="1" applyNumberFormat="1" applyFont="1" applyFill="1"/>
    <xf numFmtId="17" fontId="126" fillId="2" borderId="0" xfId="0" applyNumberFormat="1" applyFont="1" applyFill="1" applyAlignment="1">
      <alignment horizontal="center" vertical="center"/>
    </xf>
    <xf numFmtId="0" fontId="104" fillId="0" borderId="0" xfId="0" applyFont="1"/>
    <xf numFmtId="168" fontId="118" fillId="2" borderId="1" xfId="1" applyNumberFormat="1" applyFont="1" applyFill="1" applyBorder="1" applyAlignment="1">
      <alignment horizontal="center"/>
    </xf>
    <xf numFmtId="168" fontId="127" fillId="2" borderId="1" xfId="1" applyNumberFormat="1" applyFont="1" applyFill="1" applyBorder="1" applyAlignment="1">
      <alignment horizontal="center"/>
    </xf>
    <xf numFmtId="0" fontId="128" fillId="2" borderId="0" xfId="0" applyFont="1" applyFill="1" applyAlignment="1">
      <alignment vertical="center" wrapText="1"/>
    </xf>
    <xf numFmtId="0" fontId="110" fillId="2" borderId="12" xfId="0" applyFont="1" applyFill="1" applyBorder="1" applyAlignment="1">
      <alignment horizontal="left"/>
    </xf>
    <xf numFmtId="168" fontId="129" fillId="2" borderId="12" xfId="1" applyNumberFormat="1" applyFont="1" applyFill="1" applyBorder="1" applyAlignment="1">
      <alignment horizontal="center"/>
    </xf>
    <xf numFmtId="168" fontId="127" fillId="2" borderId="12" xfId="1" applyNumberFormat="1" applyFont="1" applyFill="1" applyBorder="1" applyAlignment="1">
      <alignment horizontal="center"/>
    </xf>
    <xf numFmtId="0" fontId="123" fillId="2" borderId="12" xfId="0" applyFont="1" applyFill="1" applyBorder="1" applyAlignment="1">
      <alignment horizontal="left"/>
    </xf>
    <xf numFmtId="0" fontId="128" fillId="2" borderId="12" xfId="0" applyFont="1" applyFill="1" applyBorder="1" applyAlignment="1">
      <alignment horizontal="left"/>
    </xf>
    <xf numFmtId="168" fontId="123" fillId="2" borderId="12" xfId="1" applyNumberFormat="1" applyFont="1" applyFill="1" applyBorder="1" applyAlignment="1">
      <alignment horizontal="center"/>
    </xf>
    <xf numFmtId="168" fontId="130" fillId="2" borderId="12" xfId="1" applyNumberFormat="1" applyFont="1" applyFill="1" applyBorder="1" applyAlignment="1">
      <alignment horizontal="center"/>
    </xf>
    <xf numFmtId="0" fontId="110" fillId="2" borderId="1" xfId="0" applyFont="1" applyFill="1" applyBorder="1" applyAlignment="1">
      <alignment horizontal="left"/>
    </xf>
    <xf numFmtId="168" fontId="129" fillId="2" borderId="1" xfId="1" applyNumberFormat="1" applyFont="1" applyFill="1" applyBorder="1" applyAlignment="1">
      <alignment horizontal="center"/>
    </xf>
    <xf numFmtId="168" fontId="131" fillId="2" borderId="0" xfId="1" applyNumberFormat="1" applyFont="1" applyFill="1" applyBorder="1" applyAlignment="1">
      <alignment horizontal="center"/>
    </xf>
    <xf numFmtId="168" fontId="130" fillId="2" borderId="0" xfId="1" applyNumberFormat="1" applyFont="1" applyFill="1" applyBorder="1" applyAlignment="1">
      <alignment horizontal="center"/>
    </xf>
    <xf numFmtId="1" fontId="133" fillId="0" borderId="0" xfId="0" applyNumberFormat="1" applyFont="1" applyAlignment="1">
      <alignment horizontal="center" vertical="center"/>
    </xf>
    <xf numFmtId="168" fontId="135" fillId="0" borderId="60" xfId="1" applyNumberFormat="1" applyFont="1" applyFill="1" applyBorder="1" applyAlignment="1">
      <alignment horizontal="center" vertical="center"/>
    </xf>
    <xf numFmtId="0" fontId="108" fillId="2" borderId="0" xfId="0" applyFont="1" applyFill="1" applyAlignment="1">
      <alignment horizontal="justify" vertical="top" wrapText="1"/>
    </xf>
    <xf numFmtId="168" fontId="135" fillId="0" borderId="1" xfId="1" applyNumberFormat="1" applyFont="1" applyFill="1" applyBorder="1" applyAlignment="1">
      <alignment horizontal="center" vertical="center"/>
    </xf>
    <xf numFmtId="168" fontId="135" fillId="0" borderId="12" xfId="1" applyNumberFormat="1" applyFont="1" applyFill="1" applyBorder="1" applyAlignment="1">
      <alignment horizontal="center" vertical="center"/>
    </xf>
    <xf numFmtId="168" fontId="135" fillId="0" borderId="50" xfId="1" applyNumberFormat="1" applyFont="1" applyFill="1" applyBorder="1" applyAlignment="1">
      <alignment horizontal="center" vertical="center"/>
    </xf>
    <xf numFmtId="17" fontId="112" fillId="2" borderId="50" xfId="0" applyNumberFormat="1" applyFont="1" applyFill="1" applyBorder="1" applyAlignment="1">
      <alignment horizontal="center" vertical="center"/>
    </xf>
    <xf numFmtId="17" fontId="112" fillId="2" borderId="50" xfId="0" applyNumberFormat="1" applyFont="1" applyFill="1" applyBorder="1" applyAlignment="1">
      <alignment horizontal="center" vertical="center" wrapText="1"/>
    </xf>
    <xf numFmtId="0" fontId="104" fillId="2" borderId="0" xfId="0" applyFont="1" applyFill="1" applyAlignment="1">
      <alignment vertical="center"/>
    </xf>
    <xf numFmtId="174" fontId="115" fillId="0" borderId="60" xfId="1" applyNumberFormat="1" applyFont="1" applyFill="1" applyBorder="1" applyAlignment="1">
      <alignment horizontal="center" vertical="center" wrapText="1"/>
    </xf>
    <xf numFmtId="174" fontId="115" fillId="0" borderId="1" xfId="1" applyNumberFormat="1" applyFont="1" applyFill="1" applyBorder="1" applyAlignment="1">
      <alignment horizontal="center" vertical="center"/>
    </xf>
    <xf numFmtId="174" fontId="115" fillId="0" borderId="0" xfId="1" applyNumberFormat="1" applyFont="1" applyFill="1" applyBorder="1" applyAlignment="1">
      <alignment horizontal="center" vertical="center"/>
    </xf>
    <xf numFmtId="0" fontId="136" fillId="2" borderId="0" xfId="0" applyFont="1" applyFill="1"/>
    <xf numFmtId="0" fontId="107" fillId="0" borderId="0" xfId="0" applyFont="1" applyAlignment="1">
      <alignment vertical="top" wrapText="1"/>
    </xf>
    <xf numFmtId="0" fontId="139" fillId="2" borderId="0" xfId="0" applyFont="1" applyFill="1" applyAlignment="1">
      <alignment vertical="top"/>
    </xf>
    <xf numFmtId="0" fontId="108" fillId="0" borderId="0" xfId="0" applyFont="1" applyAlignment="1">
      <alignment vertical="top" wrapText="1"/>
    </xf>
    <xf numFmtId="0" fontId="139" fillId="2" borderId="0" xfId="0" applyFont="1" applyFill="1"/>
    <xf numFmtId="0" fontId="107" fillId="0" borderId="0" xfId="0" applyFont="1" applyAlignment="1">
      <alignment horizontal="left" vertical="top" wrapText="1"/>
    </xf>
    <xf numFmtId="0" fontId="104" fillId="2" borderId="13" xfId="0" applyFont="1" applyFill="1" applyBorder="1" applyAlignment="1">
      <alignment horizontal="left" vertical="center"/>
    </xf>
    <xf numFmtId="168" fontId="104" fillId="2" borderId="0" xfId="0" applyNumberFormat="1" applyFont="1" applyFill="1"/>
    <xf numFmtId="0" fontId="94" fillId="2" borderId="0" xfId="0" applyFont="1" applyFill="1"/>
    <xf numFmtId="0" fontId="140" fillId="2" borderId="0" xfId="0" applyFont="1" applyFill="1"/>
    <xf numFmtId="0" fontId="140" fillId="2" borderId="0" xfId="68" applyFont="1" applyFill="1" applyAlignment="1">
      <alignment vertical="top" wrapText="1"/>
    </xf>
    <xf numFmtId="1" fontId="123" fillId="0" borderId="50" xfId="0" applyNumberFormat="1" applyFont="1" applyBorder="1" applyAlignment="1">
      <alignment vertical="center" wrapText="1"/>
    </xf>
    <xf numFmtId="1" fontId="127" fillId="0" borderId="50" xfId="0" applyNumberFormat="1" applyFont="1" applyBorder="1" applyAlignment="1">
      <alignment horizontal="center" vertical="center" wrapText="1"/>
    </xf>
    <xf numFmtId="1" fontId="125" fillId="0" borderId="50" xfId="0" applyNumberFormat="1" applyFont="1" applyBorder="1" applyAlignment="1">
      <alignment horizontal="center" vertical="center" wrapText="1"/>
    </xf>
    <xf numFmtId="0" fontId="104" fillId="0" borderId="60" xfId="0" applyFont="1" applyBorder="1" applyAlignment="1">
      <alignment horizontal="left" vertical="center" wrapText="1"/>
    </xf>
    <xf numFmtId="3" fontId="94" fillId="0" borderId="60" xfId="0" applyNumberFormat="1" applyFont="1" applyBorder="1" applyAlignment="1">
      <alignment horizontal="center" vertical="center"/>
    </xf>
    <xf numFmtId="168" fontId="138" fillId="0" borderId="60" xfId="1" applyNumberFormat="1" applyFont="1" applyFill="1" applyBorder="1" applyAlignment="1">
      <alignment horizontal="center" vertical="center"/>
    </xf>
    <xf numFmtId="9" fontId="104" fillId="2" borderId="0" xfId="1" applyFont="1" applyFill="1" applyAlignment="1">
      <alignment horizontal="left"/>
    </xf>
    <xf numFmtId="3" fontId="104" fillId="2" borderId="0" xfId="0" applyNumberFormat="1" applyFont="1" applyFill="1"/>
    <xf numFmtId="0" fontId="104" fillId="0" borderId="1" xfId="0" applyFont="1" applyBorder="1" applyAlignment="1">
      <alignment horizontal="left" vertical="center" wrapText="1"/>
    </xf>
    <xf numFmtId="3" fontId="94" fillId="0" borderId="1" xfId="0" applyNumberFormat="1" applyFont="1" applyBorder="1" applyAlignment="1">
      <alignment horizontal="center" vertical="center"/>
    </xf>
    <xf numFmtId="168" fontId="138" fillId="0" borderId="1" xfId="1" applyNumberFormat="1" applyFont="1" applyFill="1" applyBorder="1" applyAlignment="1">
      <alignment horizontal="center" vertical="center"/>
    </xf>
    <xf numFmtId="0" fontId="123" fillId="0" borderId="1" xfId="0" applyFont="1" applyBorder="1" applyAlignment="1">
      <alignment horizontal="left" vertical="center" wrapText="1"/>
    </xf>
    <xf numFmtId="3" fontId="123" fillId="0" borderId="1" xfId="0" applyNumberFormat="1" applyFont="1" applyBorder="1" applyAlignment="1">
      <alignment horizontal="center" vertical="center"/>
    </xf>
    <xf numFmtId="3" fontId="104" fillId="0" borderId="0" xfId="0" applyNumberFormat="1" applyFont="1"/>
    <xf numFmtId="3" fontId="140" fillId="2" borderId="0" xfId="0" applyNumberFormat="1" applyFont="1" applyFill="1"/>
    <xf numFmtId="3" fontId="94" fillId="2" borderId="0" xfId="0" applyNumberFormat="1" applyFont="1" applyFill="1"/>
    <xf numFmtId="9" fontId="140" fillId="2" borderId="0" xfId="1" applyFont="1" applyFill="1"/>
    <xf numFmtId="0" fontId="112" fillId="0" borderId="0" xfId="0" applyFont="1" applyAlignment="1">
      <alignment horizontal="center" vertical="center" wrapText="1"/>
    </xf>
    <xf numFmtId="3" fontId="112" fillId="0" borderId="0" xfId="0" applyNumberFormat="1" applyFont="1" applyAlignment="1">
      <alignment horizontal="center" vertical="center"/>
    </xf>
    <xf numFmtId="168" fontId="112" fillId="0" borderId="0" xfId="1" applyNumberFormat="1" applyFont="1" applyFill="1" applyBorder="1" applyAlignment="1">
      <alignment horizontal="center" vertical="center"/>
    </xf>
    <xf numFmtId="9" fontId="104" fillId="2" borderId="0" xfId="1" applyFont="1" applyFill="1"/>
    <xf numFmtId="9" fontId="104" fillId="0" borderId="0" xfId="1" applyFont="1"/>
    <xf numFmtId="3" fontId="121" fillId="0" borderId="60" xfId="0" applyNumberFormat="1" applyFont="1" applyBorder="1" applyAlignment="1">
      <alignment horizontal="right" vertical="center"/>
    </xf>
    <xf numFmtId="9" fontId="104" fillId="2" borderId="0" xfId="1" applyFont="1" applyFill="1" applyAlignment="1"/>
    <xf numFmtId="3" fontId="121" fillId="0" borderId="1" xfId="0" applyNumberFormat="1" applyFont="1" applyBorder="1" applyAlignment="1">
      <alignment horizontal="right" vertical="center"/>
    </xf>
    <xf numFmtId="3" fontId="112" fillId="0" borderId="1" xfId="0" applyNumberFormat="1" applyFont="1" applyBorder="1" applyAlignment="1">
      <alignment horizontal="right" vertical="center"/>
    </xf>
    <xf numFmtId="168" fontId="112" fillId="0" borderId="1" xfId="1" applyNumberFormat="1" applyFont="1" applyFill="1" applyBorder="1" applyAlignment="1">
      <alignment horizontal="center" vertical="center"/>
    </xf>
    <xf numFmtId="0" fontId="146" fillId="0" borderId="0" xfId="0" applyFont="1"/>
    <xf numFmtId="179" fontId="104" fillId="0" borderId="0" xfId="0" applyNumberFormat="1" applyFont="1"/>
    <xf numFmtId="181" fontId="104" fillId="0" borderId="0" xfId="0" applyNumberFormat="1" applyFont="1"/>
    <xf numFmtId="169" fontId="104" fillId="2" borderId="0" xfId="0" applyNumberFormat="1" applyFont="1" applyFill="1"/>
    <xf numFmtId="0" fontId="145" fillId="0" borderId="60" xfId="56" applyFont="1" applyBorder="1" applyAlignment="1">
      <alignment horizontal="left"/>
    </xf>
    <xf numFmtId="168" fontId="147" fillId="0" borderId="60" xfId="1" applyNumberFormat="1" applyFont="1" applyFill="1" applyBorder="1" applyAlignment="1">
      <alignment horizontal="center" vertical="center"/>
    </xf>
    <xf numFmtId="0" fontId="145" fillId="0" borderId="1" xfId="56" applyFont="1" applyBorder="1" applyAlignment="1">
      <alignment horizontal="left"/>
    </xf>
    <xf numFmtId="168" fontId="147" fillId="0" borderId="1" xfId="1" applyNumberFormat="1" applyFont="1" applyFill="1" applyBorder="1" applyAlignment="1">
      <alignment horizontal="center" vertical="center"/>
    </xf>
    <xf numFmtId="3" fontId="112" fillId="0" borderId="1" xfId="0" applyNumberFormat="1" applyFont="1" applyBorder="1" applyAlignment="1">
      <alignment horizontal="center" vertical="center"/>
    </xf>
    <xf numFmtId="0" fontId="148" fillId="2" borderId="0" xfId="0" applyFont="1" applyFill="1"/>
    <xf numFmtId="41" fontId="104" fillId="2" borderId="0" xfId="80" applyFont="1" applyFill="1"/>
    <xf numFmtId="168" fontId="142" fillId="0" borderId="1" xfId="1" applyNumberFormat="1" applyFont="1" applyFill="1" applyBorder="1" applyAlignment="1">
      <alignment horizontal="center" vertical="center"/>
    </xf>
    <xf numFmtId="0" fontId="149" fillId="2" borderId="0" xfId="0" applyFont="1" applyFill="1" applyAlignment="1">
      <alignment vertical="top" wrapText="1"/>
    </xf>
    <xf numFmtId="17" fontId="114" fillId="0" borderId="0" xfId="0" applyNumberFormat="1" applyFont="1" applyAlignment="1">
      <alignment horizontal="left"/>
    </xf>
    <xf numFmtId="172" fontId="104" fillId="0" borderId="0" xfId="3" applyNumberFormat="1" applyFont="1" applyBorder="1"/>
    <xf numFmtId="169" fontId="104" fillId="2" borderId="0" xfId="43" applyNumberFormat="1" applyFont="1" applyFill="1"/>
    <xf numFmtId="10" fontId="104" fillId="2" borderId="0" xfId="1" applyNumberFormat="1" applyFont="1" applyFill="1"/>
    <xf numFmtId="0" fontId="106" fillId="2" borderId="0" xfId="68" applyFont="1" applyFill="1" applyAlignment="1">
      <alignment horizontal="left"/>
    </xf>
    <xf numFmtId="0" fontId="104" fillId="2" borderId="0" xfId="0" applyFont="1" applyFill="1" applyAlignment="1">
      <alignment horizontal="right"/>
    </xf>
    <xf numFmtId="0" fontId="150" fillId="2" borderId="0" xfId="0" applyFont="1" applyFill="1"/>
    <xf numFmtId="0" fontId="111" fillId="2" borderId="0" xfId="68" applyFont="1" applyFill="1" applyAlignment="1">
      <alignment horizontal="left"/>
    </xf>
    <xf numFmtId="0" fontId="151" fillId="2" borderId="50" xfId="0" applyFont="1" applyFill="1" applyBorder="1" applyAlignment="1">
      <alignment wrapText="1"/>
    </xf>
    <xf numFmtId="168" fontId="152" fillId="2" borderId="50" xfId="1" applyNumberFormat="1" applyFont="1" applyFill="1" applyBorder="1" applyAlignment="1">
      <alignment horizontal="right" vertical="center"/>
    </xf>
    <xf numFmtId="0" fontId="123" fillId="2" borderId="12" xfId="0" applyFont="1" applyFill="1" applyBorder="1" applyAlignment="1">
      <alignment wrapText="1"/>
    </xf>
    <xf numFmtId="168" fontId="153" fillId="2" borderId="12" xfId="1" applyNumberFormat="1" applyFont="1" applyFill="1" applyBorder="1" applyAlignment="1">
      <alignment horizontal="right" vertical="center"/>
    </xf>
    <xf numFmtId="0" fontId="121" fillId="2" borderId="12" xfId="0" applyFont="1" applyFill="1" applyBorder="1" applyAlignment="1">
      <alignment vertical="center" wrapText="1"/>
    </xf>
    <xf numFmtId="168" fontId="138" fillId="2" borderId="12" xfId="1" applyNumberFormat="1" applyFont="1" applyFill="1" applyBorder="1" applyAlignment="1">
      <alignment horizontal="right" vertical="center"/>
    </xf>
    <xf numFmtId="168" fontId="138" fillId="2" borderId="1" xfId="1" applyNumberFormat="1" applyFont="1" applyFill="1" applyBorder="1" applyAlignment="1">
      <alignment horizontal="right" vertical="center"/>
    </xf>
    <xf numFmtId="0" fontId="122" fillId="2" borderId="11" xfId="68" applyFont="1" applyFill="1" applyBorder="1" applyAlignment="1">
      <alignment vertical="top" wrapText="1"/>
    </xf>
    <xf numFmtId="0" fontId="118" fillId="2" borderId="0" xfId="0" applyFont="1" applyFill="1" applyAlignment="1">
      <alignment vertical="center" wrapText="1"/>
    </xf>
    <xf numFmtId="49" fontId="108" fillId="0" borderId="0" xfId="0" applyNumberFormat="1" applyFont="1" applyAlignment="1">
      <alignment vertical="top" wrapText="1"/>
    </xf>
    <xf numFmtId="0" fontId="126" fillId="2" borderId="0" xfId="0" applyFont="1" applyFill="1" applyAlignment="1">
      <alignment horizontal="right"/>
    </xf>
    <xf numFmtId="0" fontId="123" fillId="2" borderId="50" xfId="0" applyFont="1" applyFill="1" applyBorder="1" applyAlignment="1">
      <alignment wrapText="1"/>
    </xf>
    <xf numFmtId="0" fontId="126" fillId="2" borderId="0" xfId="0" applyFont="1" applyFill="1"/>
    <xf numFmtId="0" fontId="118" fillId="2" borderId="0" xfId="0" applyFont="1" applyFill="1"/>
    <xf numFmtId="49" fontId="94" fillId="2" borderId="0" xfId="0" applyNumberFormat="1" applyFont="1" applyFill="1" applyAlignment="1">
      <alignment vertical="justify" wrapText="1"/>
    </xf>
    <xf numFmtId="49" fontId="94" fillId="2" borderId="0" xfId="0" applyNumberFormat="1" applyFont="1" applyFill="1" applyAlignment="1">
      <alignment vertical="justify"/>
    </xf>
    <xf numFmtId="0" fontId="104" fillId="0" borderId="12" xfId="0" applyFont="1" applyBorder="1" applyAlignment="1">
      <alignment horizontal="left" vertical="center" wrapText="1"/>
    </xf>
    <xf numFmtId="3" fontId="114" fillId="0" borderId="12" xfId="0" applyNumberFormat="1" applyFont="1" applyBorder="1" applyAlignment="1">
      <alignment horizontal="center" vertical="center"/>
    </xf>
    <xf numFmtId="167" fontId="104" fillId="2" borderId="0" xfId="0" applyNumberFormat="1" applyFont="1" applyFill="1"/>
    <xf numFmtId="3" fontId="114" fillId="0" borderId="1" xfId="0" applyNumberFormat="1" applyFont="1" applyBorder="1" applyAlignment="1">
      <alignment horizontal="center" vertical="center"/>
    </xf>
    <xf numFmtId="0" fontId="104" fillId="0" borderId="58" xfId="0" applyFont="1" applyBorder="1" applyAlignment="1">
      <alignment horizontal="left" vertical="center" wrapText="1"/>
    </xf>
    <xf numFmtId="3" fontId="114" fillId="0" borderId="58" xfId="0" applyNumberFormat="1" applyFont="1" applyBorder="1" applyAlignment="1">
      <alignment horizontal="center" vertical="center"/>
    </xf>
    <xf numFmtId="0" fontId="123" fillId="0" borderId="59" xfId="0" applyFont="1" applyBorder="1" applyAlignment="1">
      <alignment horizontal="center" vertical="center" wrapText="1"/>
    </xf>
    <xf numFmtId="3" fontId="123" fillId="0" borderId="59" xfId="0" applyNumberFormat="1" applyFont="1" applyBorder="1" applyAlignment="1">
      <alignment horizontal="center" vertical="center"/>
    </xf>
    <xf numFmtId="0" fontId="123" fillId="0" borderId="0" xfId="0" applyFont="1" applyAlignment="1">
      <alignment horizontal="center" vertical="center" wrapText="1"/>
    </xf>
    <xf numFmtId="168" fontId="154" fillId="0" borderId="0" xfId="1" applyNumberFormat="1" applyFont="1" applyFill="1" applyBorder="1" applyAlignment="1">
      <alignment horizontal="center"/>
    </xf>
    <xf numFmtId="0" fontId="155" fillId="2" borderId="0" xfId="0" applyFont="1" applyFill="1"/>
    <xf numFmtId="3" fontId="114" fillId="2" borderId="0" xfId="0" applyNumberFormat="1" applyFont="1" applyFill="1" applyAlignment="1">
      <alignment horizontal="center" vertical="center"/>
    </xf>
    <xf numFmtId="9" fontId="114" fillId="2" borderId="0" xfId="1" applyFont="1" applyFill="1" applyBorder="1" applyAlignment="1">
      <alignment horizontal="center" vertical="center"/>
    </xf>
    <xf numFmtId="0" fontId="156" fillId="2" borderId="0" xfId="0" applyFont="1" applyFill="1" applyAlignment="1">
      <alignment vertical="top" wrapText="1"/>
    </xf>
    <xf numFmtId="43" fontId="104" fillId="2" borderId="0" xfId="3" applyFont="1" applyFill="1"/>
    <xf numFmtId="17" fontId="104" fillId="0" borderId="13" xfId="0" applyNumberFormat="1" applyFont="1" applyBorder="1" applyAlignment="1">
      <alignment horizontal="left" vertical="center" wrapText="1"/>
    </xf>
    <xf numFmtId="3" fontId="114" fillId="0" borderId="13" xfId="0" applyNumberFormat="1" applyFont="1" applyBorder="1" applyAlignment="1">
      <alignment horizontal="center" vertical="center"/>
    </xf>
    <xf numFmtId="9" fontId="114" fillId="0" borderId="13" xfId="1" applyFont="1" applyBorder="1" applyAlignment="1">
      <alignment horizontal="center" vertical="center"/>
    </xf>
    <xf numFmtId="0" fontId="107" fillId="2" borderId="0" xfId="0" applyFont="1" applyFill="1" applyAlignment="1">
      <alignment horizontal="justify" vertical="top" wrapText="1"/>
    </xf>
    <xf numFmtId="4" fontId="114" fillId="0" borderId="12" xfId="0" applyNumberFormat="1" applyFont="1" applyBorder="1" applyAlignment="1">
      <alignment horizontal="center" vertical="center"/>
    </xf>
    <xf numFmtId="4" fontId="114" fillId="0" borderId="1" xfId="0" applyNumberFormat="1" applyFont="1" applyBorder="1" applyAlignment="1">
      <alignment horizontal="center" vertical="center"/>
    </xf>
    <xf numFmtId="4" fontId="114" fillId="0" borderId="58" xfId="0" applyNumberFormat="1" applyFont="1" applyBorder="1" applyAlignment="1">
      <alignment horizontal="center" vertical="center"/>
    </xf>
    <xf numFmtId="4" fontId="123" fillId="0" borderId="59" xfId="0" applyNumberFormat="1" applyFont="1" applyBorder="1" applyAlignment="1">
      <alignment horizontal="center" vertical="center"/>
    </xf>
    <xf numFmtId="4" fontId="104" fillId="2" borderId="0" xfId="0" applyNumberFormat="1" applyFont="1" applyFill="1"/>
    <xf numFmtId="168" fontId="114" fillId="0" borderId="12" xfId="1" applyNumberFormat="1" applyFont="1" applyBorder="1" applyAlignment="1">
      <alignment horizontal="center" vertical="center"/>
    </xf>
    <xf numFmtId="168" fontId="114" fillId="0" borderId="1" xfId="1" applyNumberFormat="1" applyFont="1" applyBorder="1" applyAlignment="1">
      <alignment horizontal="center" vertical="center"/>
    </xf>
    <xf numFmtId="168" fontId="114" fillId="0" borderId="58" xfId="1" applyNumberFormat="1" applyFont="1" applyBorder="1" applyAlignment="1">
      <alignment horizontal="center" vertical="center"/>
    </xf>
    <xf numFmtId="168" fontId="123" fillId="0" borderId="59" xfId="1" applyNumberFormat="1" applyFont="1" applyBorder="1" applyAlignment="1">
      <alignment horizontal="center" vertical="center"/>
    </xf>
    <xf numFmtId="0" fontId="156" fillId="2" borderId="0" xfId="0" applyFont="1" applyFill="1" applyAlignment="1">
      <alignment vertical="center" wrapText="1"/>
    </xf>
    <xf numFmtId="0" fontId="104" fillId="2" borderId="13" xfId="0" applyFont="1" applyFill="1" applyBorder="1" applyAlignment="1">
      <alignment horizontal="left" vertical="center" wrapText="1"/>
    </xf>
    <xf numFmtId="3" fontId="114" fillId="2" borderId="13" xfId="0" applyNumberFormat="1" applyFont="1" applyFill="1" applyBorder="1" applyAlignment="1">
      <alignment horizontal="center" vertical="center"/>
    </xf>
    <xf numFmtId="1" fontId="157" fillId="25" borderId="0" xfId="0" applyNumberFormat="1" applyFont="1" applyFill="1" applyAlignment="1">
      <alignment horizontal="center" vertical="center" wrapText="1"/>
    </xf>
    <xf numFmtId="168" fontId="114" fillId="2" borderId="13" xfId="1" applyNumberFormat="1" applyFont="1" applyFill="1" applyBorder="1" applyAlignment="1">
      <alignment horizontal="center" vertical="center"/>
    </xf>
    <xf numFmtId="168" fontId="114" fillId="2" borderId="0" xfId="1" applyNumberFormat="1" applyFont="1" applyFill="1" applyBorder="1" applyAlignment="1">
      <alignment horizontal="center" vertical="center"/>
    </xf>
    <xf numFmtId="49" fontId="104" fillId="2" borderId="13" xfId="0" applyNumberFormat="1" applyFont="1" applyFill="1" applyBorder="1" applyAlignment="1">
      <alignment horizontal="left" vertical="center" wrapText="1"/>
    </xf>
    <xf numFmtId="0" fontId="104" fillId="2" borderId="0" xfId="0" applyFont="1" applyFill="1" applyAlignment="1">
      <alignment horizontal="center"/>
    </xf>
    <xf numFmtId="0" fontId="159" fillId="2" borderId="0" xfId="0" applyFont="1" applyFill="1"/>
    <xf numFmtId="0" fontId="94" fillId="2" borderId="0" xfId="0" applyFont="1" applyFill="1" applyAlignment="1">
      <alignment vertical="top"/>
    </xf>
    <xf numFmtId="0" fontId="119" fillId="27" borderId="60" xfId="0" applyFont="1" applyFill="1" applyBorder="1" applyAlignment="1">
      <alignment vertical="center"/>
    </xf>
    <xf numFmtId="0" fontId="104" fillId="2" borderId="60" xfId="0" applyFont="1" applyFill="1" applyBorder="1" applyAlignment="1">
      <alignment horizontal="center" vertical="center" wrapText="1"/>
    </xf>
    <xf numFmtId="10" fontId="104" fillId="2" borderId="60" xfId="0" applyNumberFormat="1" applyFont="1" applyFill="1" applyBorder="1" applyAlignment="1">
      <alignment horizontal="center" vertical="center" wrapText="1"/>
    </xf>
    <xf numFmtId="2" fontId="104" fillId="2" borderId="60" xfId="0" applyNumberFormat="1" applyFont="1" applyFill="1" applyBorder="1" applyAlignment="1">
      <alignment horizontal="center"/>
    </xf>
    <xf numFmtId="0" fontId="119" fillId="27" borderId="1" xfId="0" applyFont="1" applyFill="1" applyBorder="1" applyAlignment="1">
      <alignment vertical="center"/>
    </xf>
    <xf numFmtId="0" fontId="104" fillId="2" borderId="1" xfId="0" applyFont="1" applyFill="1" applyBorder="1" applyAlignment="1">
      <alignment horizontal="center" vertical="center" wrapText="1"/>
    </xf>
    <xf numFmtId="10" fontId="104" fillId="2" borderId="1" xfId="0" applyNumberFormat="1" applyFont="1" applyFill="1" applyBorder="1" applyAlignment="1">
      <alignment horizontal="center" vertical="center" wrapText="1"/>
    </xf>
    <xf numFmtId="2" fontId="104" fillId="2" borderId="1" xfId="0" applyNumberFormat="1" applyFont="1" applyFill="1" applyBorder="1" applyAlignment="1">
      <alignment horizontal="center"/>
    </xf>
    <xf numFmtId="0" fontId="142" fillId="27" borderId="1" xfId="0" applyFont="1" applyFill="1" applyBorder="1" applyAlignment="1">
      <alignment horizontal="center" vertical="center"/>
    </xf>
    <xf numFmtId="0" fontId="142" fillId="2" borderId="1" xfId="0" applyFont="1" applyFill="1" applyBorder="1" applyAlignment="1">
      <alignment horizontal="center" vertical="center" wrapText="1"/>
    </xf>
    <xf numFmtId="10" fontId="142" fillId="2" borderId="1" xfId="0" applyNumberFormat="1" applyFont="1" applyFill="1" applyBorder="1" applyAlignment="1">
      <alignment horizontal="center" vertical="center" wrapText="1"/>
    </xf>
    <xf numFmtId="2" fontId="142" fillId="2" borderId="1" xfId="0" applyNumberFormat="1" applyFont="1" applyFill="1" applyBorder="1" applyAlignment="1">
      <alignment horizontal="center"/>
    </xf>
    <xf numFmtId="1" fontId="104" fillId="2" borderId="0" xfId="0" applyNumberFormat="1" applyFont="1" applyFill="1"/>
    <xf numFmtId="17" fontId="114" fillId="0" borderId="0" xfId="0" applyNumberFormat="1" applyFont="1" applyAlignment="1">
      <alignment horizontal="left" vertical="center" wrapText="1"/>
    </xf>
    <xf numFmtId="10" fontId="114" fillId="0" borderId="0" xfId="1" applyNumberFormat="1" applyFont="1" applyFill="1" applyBorder="1" applyAlignment="1">
      <alignment horizontal="center" vertical="center"/>
    </xf>
    <xf numFmtId="0" fontId="107" fillId="2" borderId="0" xfId="0" applyFont="1" applyFill="1" applyAlignment="1">
      <alignment vertical="top" wrapText="1"/>
    </xf>
    <xf numFmtId="17" fontId="114" fillId="0" borderId="12" xfId="0" applyNumberFormat="1" applyFont="1" applyBorder="1" applyAlignment="1">
      <alignment horizontal="left" vertical="center" wrapText="1"/>
    </xf>
    <xf numFmtId="10" fontId="138" fillId="0" borderId="12" xfId="1" applyNumberFormat="1" applyFont="1" applyFill="1" applyBorder="1" applyAlignment="1">
      <alignment horizontal="center" vertical="center"/>
    </xf>
    <xf numFmtId="17" fontId="114" fillId="0" borderId="1" xfId="0" applyNumberFormat="1" applyFont="1" applyBorder="1" applyAlignment="1">
      <alignment horizontal="left" vertical="center" wrapText="1"/>
    </xf>
    <xf numFmtId="10" fontId="138" fillId="0" borderId="1" xfId="1" applyNumberFormat="1" applyFont="1" applyFill="1" applyBorder="1" applyAlignment="1">
      <alignment horizontal="center" vertical="center"/>
    </xf>
    <xf numFmtId="10" fontId="114" fillId="0" borderId="60" xfId="1" applyNumberFormat="1" applyFont="1" applyFill="1" applyBorder="1" applyAlignment="1">
      <alignment horizontal="center" vertical="center"/>
    </xf>
    <xf numFmtId="10" fontId="114" fillId="0" borderId="1" xfId="1" applyNumberFormat="1" applyFont="1" applyFill="1" applyBorder="1" applyAlignment="1">
      <alignment horizontal="center" vertical="center"/>
    </xf>
    <xf numFmtId="0" fontId="94" fillId="0" borderId="1" xfId="0" applyFont="1" applyBorder="1" applyAlignment="1">
      <alignment horizontal="left" vertical="center" wrapText="1"/>
    </xf>
    <xf numFmtId="0" fontId="142" fillId="0" borderId="1" xfId="0" applyFont="1" applyBorder="1" applyAlignment="1">
      <alignment horizontal="left" vertical="center" wrapText="1"/>
    </xf>
    <xf numFmtId="9" fontId="142" fillId="0" borderId="1" xfId="1" applyFont="1" applyFill="1" applyBorder="1" applyAlignment="1">
      <alignment horizontal="center" vertical="center"/>
    </xf>
    <xf numFmtId="10" fontId="142" fillId="0" borderId="1" xfId="1" applyNumberFormat="1" applyFont="1" applyFill="1" applyBorder="1" applyAlignment="1">
      <alignment horizontal="center" vertical="center"/>
    </xf>
    <xf numFmtId="0" fontId="148" fillId="2" borderId="0" xfId="0" applyFont="1" applyFill="1" applyAlignment="1">
      <alignment vertical="top"/>
    </xf>
    <xf numFmtId="2" fontId="104" fillId="2" borderId="0" xfId="0" applyNumberFormat="1" applyFont="1" applyFill="1"/>
    <xf numFmtId="17" fontId="104" fillId="0" borderId="0" xfId="0" applyNumberFormat="1" applyFont="1" applyAlignment="1">
      <alignment horizontal="left" vertical="center" wrapText="1"/>
    </xf>
    <xf numFmtId="3" fontId="114" fillId="0" borderId="0" xfId="0" applyNumberFormat="1" applyFont="1" applyAlignment="1">
      <alignment horizontal="center" vertical="center"/>
    </xf>
    <xf numFmtId="171" fontId="114" fillId="0" borderId="0" xfId="69" applyNumberFormat="1" applyFont="1" applyFill="1" applyBorder="1" applyAlignment="1">
      <alignment horizontal="center" vertical="center"/>
    </xf>
    <xf numFmtId="168" fontId="114" fillId="0" borderId="0" xfId="1" applyNumberFormat="1" applyFont="1" applyFill="1" applyBorder="1" applyAlignment="1">
      <alignment horizontal="center" vertical="center"/>
    </xf>
    <xf numFmtId="171" fontId="104" fillId="2" borderId="0" xfId="0" applyNumberFormat="1" applyFont="1" applyFill="1"/>
    <xf numFmtId="17" fontId="104" fillId="0" borderId="12" xfId="0" applyNumberFormat="1" applyFont="1" applyBorder="1" applyAlignment="1">
      <alignment horizontal="left" vertical="center" wrapText="1"/>
    </xf>
    <xf numFmtId="171" fontId="114" fillId="0" borderId="12" xfId="69" applyNumberFormat="1" applyFont="1" applyFill="1" applyBorder="1" applyAlignment="1">
      <alignment horizontal="center" vertical="center"/>
    </xf>
    <xf numFmtId="168" fontId="114" fillId="0" borderId="12" xfId="1" applyNumberFormat="1" applyFont="1" applyFill="1" applyBorder="1" applyAlignment="1">
      <alignment horizontal="center" vertical="center"/>
    </xf>
    <xf numFmtId="171" fontId="114" fillId="2" borderId="0" xfId="69" applyNumberFormat="1" applyFont="1" applyFill="1" applyBorder="1" applyAlignment="1">
      <alignment horizontal="center" vertical="center"/>
    </xf>
    <xf numFmtId="175" fontId="104" fillId="2" borderId="0" xfId="1" applyNumberFormat="1" applyFont="1" applyFill="1"/>
    <xf numFmtId="0" fontId="104" fillId="2" borderId="0" xfId="0" applyFont="1" applyFill="1" applyAlignment="1">
      <alignment horizontal="left"/>
    </xf>
    <xf numFmtId="168" fontId="160" fillId="0" borderId="12" xfId="1" applyNumberFormat="1" applyFont="1" applyFill="1" applyBorder="1" applyAlignment="1">
      <alignment horizontal="center" vertical="center"/>
    </xf>
    <xf numFmtId="0" fontId="104" fillId="0" borderId="0" xfId="0" applyFont="1" applyAlignment="1">
      <alignment horizontal="left" vertical="center" wrapText="1"/>
    </xf>
    <xf numFmtId="49" fontId="104" fillId="0" borderId="12" xfId="0" applyNumberFormat="1" applyFont="1" applyBorder="1" applyAlignment="1">
      <alignment horizontal="left" vertical="center" wrapText="1"/>
    </xf>
    <xf numFmtId="168" fontId="138" fillId="0" borderId="12" xfId="1" applyNumberFormat="1" applyFont="1" applyFill="1" applyBorder="1" applyAlignment="1">
      <alignment horizontal="center" vertical="center"/>
    </xf>
    <xf numFmtId="17" fontId="104" fillId="0" borderId="60" xfId="0" applyNumberFormat="1" applyFont="1" applyBorder="1" applyAlignment="1">
      <alignment horizontal="left" vertical="center" wrapText="1"/>
    </xf>
    <xf numFmtId="3" fontId="114" fillId="0" borderId="60" xfId="0" applyNumberFormat="1" applyFont="1" applyBorder="1" applyAlignment="1">
      <alignment horizontal="center" vertical="center"/>
    </xf>
    <xf numFmtId="17" fontId="104" fillId="0" borderId="1" xfId="0" applyNumberFormat="1" applyFont="1" applyBorder="1" applyAlignment="1">
      <alignment horizontal="left" vertical="center" wrapText="1"/>
    </xf>
    <xf numFmtId="168" fontId="138" fillId="0" borderId="1" xfId="1" applyNumberFormat="1" applyFont="1" applyFill="1" applyBorder="1" applyAlignment="1">
      <alignment horizontal="center" vertical="center" wrapText="1"/>
    </xf>
    <xf numFmtId="49" fontId="108" fillId="2" borderId="0" xfId="0" applyNumberFormat="1" applyFont="1" applyFill="1" applyAlignment="1">
      <alignment vertical="top" wrapText="1"/>
    </xf>
    <xf numFmtId="0" fontId="94" fillId="2" borderId="13" xfId="0" applyFont="1" applyFill="1" applyBorder="1" applyAlignment="1">
      <alignment horizontal="left" vertical="center" wrapText="1"/>
    </xf>
    <xf numFmtId="0" fontId="161" fillId="2" borderId="0" xfId="0" applyFont="1" applyFill="1"/>
    <xf numFmtId="0" fontId="112" fillId="2" borderId="12" xfId="0" applyFont="1" applyFill="1" applyBorder="1" applyAlignment="1">
      <alignment horizontal="left"/>
    </xf>
    <xf numFmtId="0" fontId="112" fillId="2" borderId="12" xfId="0" applyFont="1" applyFill="1" applyBorder="1" applyAlignment="1">
      <alignment horizontal="center" vertical="center"/>
    </xf>
    <xf numFmtId="0" fontId="110" fillId="2" borderId="1" xfId="0" applyFont="1" applyFill="1" applyBorder="1"/>
    <xf numFmtId="1" fontId="121" fillId="2" borderId="1" xfId="43" applyNumberFormat="1" applyFont="1" applyFill="1" applyBorder="1" applyAlignment="1">
      <alignment horizontal="center" vertical="center"/>
    </xf>
    <xf numFmtId="168" fontId="162" fillId="2" borderId="1" xfId="1" applyNumberFormat="1" applyFont="1" applyFill="1" applyBorder="1" applyAlignment="1">
      <alignment horizontal="center"/>
    </xf>
    <xf numFmtId="0" fontId="112" fillId="2" borderId="1" xfId="0" applyFont="1" applyFill="1" applyBorder="1"/>
    <xf numFmtId="1" fontId="112" fillId="2" borderId="1" xfId="0" applyNumberFormat="1" applyFont="1" applyFill="1" applyBorder="1" applyAlignment="1">
      <alignment horizontal="center" vertical="center"/>
    </xf>
    <xf numFmtId="168" fontId="112" fillId="2" borderId="1" xfId="1" applyNumberFormat="1" applyFont="1" applyFill="1" applyBorder="1" applyAlignment="1">
      <alignment horizontal="center"/>
    </xf>
    <xf numFmtId="169" fontId="104" fillId="2" borderId="0" xfId="1" applyNumberFormat="1" applyFont="1" applyFill="1"/>
    <xf numFmtId="0" fontId="163" fillId="0" borderId="0" xfId="0" applyFont="1"/>
    <xf numFmtId="0" fontId="163" fillId="2" borderId="0" xfId="0" applyFont="1" applyFill="1"/>
    <xf numFmtId="0" fontId="110" fillId="0" borderId="1" xfId="0" applyFont="1" applyBorder="1"/>
    <xf numFmtId="1" fontId="149" fillId="2" borderId="1" xfId="43" applyNumberFormat="1" applyFont="1" applyFill="1" applyBorder="1" applyAlignment="1">
      <alignment horizontal="center" vertical="center"/>
    </xf>
    <xf numFmtId="49" fontId="140" fillId="2" borderId="0" xfId="68" applyNumberFormat="1" applyFont="1" applyFill="1" applyAlignment="1">
      <alignment vertical="top" wrapText="1"/>
    </xf>
    <xf numFmtId="0" fontId="125" fillId="0" borderId="1" xfId="0" applyFont="1" applyBorder="1"/>
    <xf numFmtId="1" fontId="125" fillId="2" borderId="1" xfId="0" applyNumberFormat="1" applyFont="1" applyFill="1" applyBorder="1" applyAlignment="1">
      <alignment horizontal="center" vertical="center"/>
    </xf>
    <xf numFmtId="0" fontId="164" fillId="2" borderId="12" xfId="0" applyFont="1" applyFill="1" applyBorder="1" applyAlignment="1">
      <alignment horizontal="left"/>
    </xf>
    <xf numFmtId="0" fontId="164" fillId="2" borderId="12" xfId="0" applyFont="1" applyFill="1" applyBorder="1" applyAlignment="1">
      <alignment horizontal="right"/>
    </xf>
    <xf numFmtId="0" fontId="164" fillId="2" borderId="0" xfId="0" applyFont="1" applyFill="1" applyAlignment="1">
      <alignment horizontal="right"/>
    </xf>
    <xf numFmtId="0" fontId="150" fillId="2" borderId="1" xfId="0" applyFont="1" applyFill="1" applyBorder="1"/>
    <xf numFmtId="169" fontId="149" fillId="2" borderId="1" xfId="43" applyNumberFormat="1" applyFont="1" applyFill="1" applyBorder="1" applyAlignment="1">
      <alignment horizontal="right" indent="1"/>
    </xf>
    <xf numFmtId="169" fontId="149" fillId="2" borderId="0" xfId="43" applyNumberFormat="1" applyFont="1" applyFill="1" applyBorder="1" applyAlignment="1">
      <alignment horizontal="right" indent="1"/>
    </xf>
    <xf numFmtId="169" fontId="99" fillId="2" borderId="1" xfId="43" applyNumberFormat="1" applyFont="1" applyFill="1" applyBorder="1" applyAlignment="1">
      <alignment horizontal="right" indent="1"/>
    </xf>
    <xf numFmtId="169" fontId="99" fillId="2" borderId="0" xfId="43" applyNumberFormat="1" applyFont="1" applyFill="1" applyBorder="1" applyAlignment="1">
      <alignment horizontal="right" indent="1"/>
    </xf>
    <xf numFmtId="49" fontId="165" fillId="2" borderId="0" xfId="0" applyNumberFormat="1" applyFont="1" applyFill="1" applyAlignment="1">
      <alignment vertical="top" wrapText="1"/>
    </xf>
    <xf numFmtId="0" fontId="104" fillId="0" borderId="60" xfId="0" applyFont="1" applyBorder="1" applyAlignment="1">
      <alignment vertical="center" wrapText="1"/>
    </xf>
    <xf numFmtId="168" fontId="159" fillId="0" borderId="60" xfId="1" applyNumberFormat="1" applyFont="1" applyFill="1" applyBorder="1" applyAlignment="1">
      <alignment horizontal="center" vertical="center"/>
    </xf>
    <xf numFmtId="168" fontId="156" fillId="0" borderId="60" xfId="1" applyNumberFormat="1" applyFont="1" applyFill="1" applyBorder="1" applyAlignment="1">
      <alignment horizontal="center" vertical="center"/>
    </xf>
    <xf numFmtId="0" fontId="104" fillId="0" borderId="1" xfId="0" applyFont="1" applyBorder="1" applyAlignment="1">
      <alignment vertical="center" wrapText="1"/>
    </xf>
    <xf numFmtId="168" fontId="159" fillId="0" borderId="1" xfId="1" applyNumberFormat="1" applyFont="1" applyFill="1" applyBorder="1" applyAlignment="1">
      <alignment horizontal="center" vertical="center"/>
    </xf>
    <xf numFmtId="168" fontId="156" fillId="0" borderId="1" xfId="1" applyNumberFormat="1" applyFont="1" applyFill="1" applyBorder="1" applyAlignment="1">
      <alignment horizontal="center" vertical="center"/>
    </xf>
    <xf numFmtId="0" fontId="112" fillId="0" borderId="1" xfId="0" applyFont="1" applyBorder="1" applyAlignment="1">
      <alignment vertical="center" wrapText="1"/>
    </xf>
    <xf numFmtId="9" fontId="104" fillId="2" borderId="0" xfId="0" applyNumberFormat="1" applyFont="1" applyFill="1"/>
    <xf numFmtId="0" fontId="140" fillId="2" borderId="0" xfId="68" applyFont="1" applyFill="1" applyAlignment="1">
      <alignment horizontal="justify" vertical="top" wrapText="1"/>
    </xf>
    <xf numFmtId="49" fontId="131" fillId="2" borderId="0" xfId="68" applyNumberFormat="1" applyFont="1" applyFill="1" applyAlignment="1">
      <alignment vertical="top" wrapText="1"/>
    </xf>
    <xf numFmtId="0" fontId="151" fillId="2" borderId="0" xfId="0" applyFont="1" applyFill="1"/>
    <xf numFmtId="3" fontId="146" fillId="0" borderId="0" xfId="0" applyNumberFormat="1" applyFont="1"/>
    <xf numFmtId="9" fontId="146" fillId="0" borderId="0" xfId="1" applyFont="1"/>
    <xf numFmtId="9" fontId="146" fillId="0" borderId="0" xfId="0" applyNumberFormat="1" applyFont="1"/>
    <xf numFmtId="0" fontId="142" fillId="0" borderId="1" xfId="0" applyFont="1" applyBorder="1" applyAlignment="1">
      <alignment horizontal="center" vertical="center" wrapText="1"/>
    </xf>
    <xf numFmtId="3" fontId="142" fillId="0" borderId="1" xfId="0" applyNumberFormat="1" applyFont="1" applyBorder="1" applyAlignment="1">
      <alignment horizontal="center" vertical="center"/>
    </xf>
    <xf numFmtId="0" fontId="156" fillId="2" borderId="0" xfId="0" applyFont="1" applyFill="1"/>
    <xf numFmtId="0" fontId="123" fillId="0" borderId="50" xfId="0" applyFont="1" applyBorder="1" applyAlignment="1">
      <alignment horizontal="center" vertical="center"/>
    </xf>
    <xf numFmtId="1" fontId="123" fillId="0" borderId="0" xfId="0" applyNumberFormat="1" applyFont="1" applyAlignment="1">
      <alignment horizontal="center" vertical="center" wrapText="1"/>
    </xf>
    <xf numFmtId="168" fontId="114" fillId="0" borderId="60" xfId="1" applyNumberFormat="1" applyFont="1" applyFill="1" applyBorder="1" applyAlignment="1">
      <alignment horizontal="center" vertical="center"/>
    </xf>
    <xf numFmtId="168" fontId="114" fillId="0" borderId="1" xfId="1" applyNumberFormat="1" applyFont="1" applyFill="1" applyBorder="1" applyAlignment="1">
      <alignment horizontal="center" vertical="center"/>
    </xf>
    <xf numFmtId="0" fontId="142" fillId="0" borderId="1" xfId="0" applyFont="1" applyBorder="1" applyAlignment="1">
      <alignment vertical="center" wrapText="1"/>
    </xf>
    <xf numFmtId="0" fontId="104" fillId="0" borderId="60" xfId="0" applyFont="1" applyBorder="1" applyAlignment="1">
      <alignment horizontal="center" vertical="center" wrapText="1"/>
    </xf>
    <xf numFmtId="0" fontId="104" fillId="0" borderId="1" xfId="0" applyFont="1" applyBorder="1" applyAlignment="1">
      <alignment horizontal="center" vertical="center" wrapText="1"/>
    </xf>
    <xf numFmtId="0" fontId="94" fillId="2" borderId="0" xfId="0" applyFont="1" applyFill="1" applyAlignment="1">
      <alignment horizontal="left" vertical="top" wrapText="1"/>
    </xf>
    <xf numFmtId="0" fontId="125" fillId="2" borderId="12" xfId="0" applyFont="1" applyFill="1" applyBorder="1" applyAlignment="1">
      <alignment horizontal="center" vertical="center" wrapText="1"/>
    </xf>
    <xf numFmtId="0" fontId="168" fillId="2" borderId="0" xfId="0" applyFont="1" applyFill="1" applyAlignment="1">
      <alignment horizontal="right" vertical="center" wrapText="1"/>
    </xf>
    <xf numFmtId="0" fontId="167" fillId="2" borderId="0" xfId="0" applyFont="1" applyFill="1" applyAlignment="1">
      <alignment horizontal="center" vertical="center"/>
    </xf>
    <xf numFmtId="0" fontId="169" fillId="2" borderId="0" xfId="0" applyFont="1" applyFill="1" applyAlignment="1">
      <alignment horizontal="center" vertical="center"/>
    </xf>
    <xf numFmtId="0" fontId="171" fillId="0" borderId="0" xfId="0" applyFont="1" applyAlignment="1">
      <alignment horizontal="center" vertical="center"/>
    </xf>
    <xf numFmtId="49" fontId="171" fillId="0" borderId="0" xfId="0" applyNumberFormat="1" applyFont="1" applyAlignment="1">
      <alignment horizontal="center" vertical="center"/>
    </xf>
    <xf numFmtId="0" fontId="170" fillId="2" borderId="0" xfId="0" applyFont="1" applyFill="1" applyAlignment="1">
      <alignment horizontal="right"/>
    </xf>
    <xf numFmtId="0" fontId="171" fillId="2" borderId="0" xfId="0" applyFont="1" applyFill="1" applyAlignment="1">
      <alignment horizontal="center" vertical="center"/>
    </xf>
    <xf numFmtId="49" fontId="107" fillId="2" borderId="0" xfId="0" applyNumberFormat="1" applyFont="1" applyFill="1" applyAlignment="1">
      <alignment vertical="top" wrapText="1"/>
    </xf>
    <xf numFmtId="0" fontId="163" fillId="2" borderId="0" xfId="0" applyFont="1" applyFill="1" applyAlignment="1">
      <alignment vertical="top" wrapText="1"/>
    </xf>
    <xf numFmtId="0" fontId="163" fillId="0" borderId="60" xfId="0" applyFont="1" applyBorder="1" applyAlignment="1">
      <alignment horizontal="center" vertical="center"/>
    </xf>
    <xf numFmtId="0" fontId="173" fillId="0" borderId="60" xfId="0" applyFont="1" applyBorder="1" applyAlignment="1">
      <alignment horizontal="center" vertical="center"/>
    </xf>
    <xf numFmtId="0" fontId="104" fillId="2" borderId="60" xfId="0" applyFont="1" applyFill="1" applyBorder="1" applyAlignment="1">
      <alignment horizontal="center" vertical="center"/>
    </xf>
    <xf numFmtId="0" fontId="163" fillId="0" borderId="1" xfId="0" applyFont="1" applyBorder="1" applyAlignment="1">
      <alignment horizontal="center" vertical="center"/>
    </xf>
    <xf numFmtId="0" fontId="173" fillId="0" borderId="1" xfId="0" applyFont="1" applyBorder="1" applyAlignment="1">
      <alignment horizontal="center" vertical="center"/>
    </xf>
    <xf numFmtId="0" fontId="104" fillId="0" borderId="1" xfId="0" applyFont="1" applyBorder="1" applyAlignment="1">
      <alignment horizontal="center" vertical="center"/>
    </xf>
    <xf numFmtId="0" fontId="170" fillId="2" borderId="60" xfId="0" applyFont="1" applyFill="1" applyBorder="1" applyAlignment="1">
      <alignment horizontal="center" vertical="center"/>
    </xf>
    <xf numFmtId="0" fontId="170" fillId="2" borderId="1" xfId="0" applyFont="1" applyFill="1" applyBorder="1" applyAlignment="1">
      <alignment horizontal="center" vertical="center"/>
    </xf>
    <xf numFmtId="0" fontId="104" fillId="2" borderId="1" xfId="0" applyFont="1" applyFill="1" applyBorder="1" applyAlignment="1">
      <alignment horizontal="center" vertical="center"/>
    </xf>
    <xf numFmtId="0" fontId="176" fillId="2" borderId="0" xfId="0" applyFont="1" applyFill="1" applyAlignment="1">
      <alignment horizontal="center" vertical="center" wrapText="1"/>
    </xf>
    <xf numFmtId="0" fontId="173" fillId="2" borderId="0" xfId="0" applyFont="1" applyFill="1" applyAlignment="1">
      <alignment horizontal="center" vertical="center" wrapText="1"/>
    </xf>
    <xf numFmtId="0" fontId="134" fillId="0" borderId="0" xfId="0" applyFont="1" applyAlignment="1">
      <alignment horizontal="left" vertical="top" wrapText="1"/>
    </xf>
    <xf numFmtId="168" fontId="177" fillId="0" borderId="0" xfId="0" applyNumberFormat="1" applyFont="1" applyAlignment="1">
      <alignment horizontal="center" vertical="center"/>
    </xf>
    <xf numFmtId="168" fontId="178" fillId="0" borderId="0" xfId="0" applyNumberFormat="1" applyFont="1" applyAlignment="1">
      <alignment horizontal="center" vertical="center"/>
    </xf>
    <xf numFmtId="0" fontId="176" fillId="2" borderId="50" xfId="0" applyFont="1" applyFill="1" applyBorder="1" applyAlignment="1">
      <alignment horizontal="center" vertical="center" wrapText="1"/>
    </xf>
    <xf numFmtId="0" fontId="173" fillId="2" borderId="50" xfId="0" applyFont="1" applyFill="1" applyBorder="1" applyAlignment="1">
      <alignment horizontal="center" vertical="center" wrapText="1"/>
    </xf>
    <xf numFmtId="168" fontId="142" fillId="0" borderId="0" xfId="0" applyNumberFormat="1" applyFont="1" applyAlignment="1">
      <alignment horizontal="center" vertical="center"/>
    </xf>
    <xf numFmtId="0" fontId="157" fillId="0" borderId="0" xfId="0" applyFont="1" applyAlignment="1">
      <alignment horizontal="center" vertical="top" wrapText="1"/>
    </xf>
    <xf numFmtId="0" fontId="104" fillId="0" borderId="0" xfId="0" applyFont="1" applyAlignment="1">
      <alignment vertical="top" wrapText="1"/>
    </xf>
    <xf numFmtId="168" fontId="179" fillId="0" borderId="0" xfId="0" applyNumberFormat="1" applyFont="1" applyAlignment="1">
      <alignment horizontal="center" vertical="center"/>
    </xf>
    <xf numFmtId="168" fontId="180" fillId="0" borderId="0" xfId="0" applyNumberFormat="1" applyFont="1" applyAlignment="1">
      <alignment horizontal="center" vertical="center"/>
    </xf>
    <xf numFmtId="168" fontId="114" fillId="2" borderId="60" xfId="1" applyNumberFormat="1" applyFont="1" applyFill="1" applyBorder="1" applyAlignment="1">
      <alignment horizontal="center" vertical="center"/>
    </xf>
    <xf numFmtId="0" fontId="125" fillId="2" borderId="60" xfId="0" applyFont="1" applyFill="1" applyBorder="1" applyAlignment="1">
      <alignment horizontal="center" vertical="center" wrapText="1"/>
    </xf>
    <xf numFmtId="0" fontId="125" fillId="2" borderId="0" xfId="0" applyFont="1" applyFill="1" applyBorder="1" applyAlignment="1">
      <alignment horizontal="center" vertical="center" wrapText="1"/>
    </xf>
    <xf numFmtId="168" fontId="114" fillId="2" borderId="12" xfId="1" applyNumberFormat="1" applyFont="1" applyFill="1" applyBorder="1" applyAlignment="1">
      <alignment horizontal="center" vertical="center"/>
    </xf>
    <xf numFmtId="1" fontId="125" fillId="0" borderId="0" xfId="0" applyNumberFormat="1" applyFont="1" applyFill="1" applyBorder="1" applyAlignment="1">
      <alignment horizontal="center" vertical="center" wrapText="1"/>
    </xf>
    <xf numFmtId="1" fontId="125" fillId="0" borderId="50" xfId="0" applyNumberFormat="1" applyFont="1" applyFill="1" applyBorder="1" applyAlignment="1">
      <alignment horizontal="center" vertical="center" wrapText="1"/>
    </xf>
    <xf numFmtId="168" fontId="181" fillId="2" borderId="1" xfId="1" applyNumberFormat="1" applyFont="1" applyFill="1" applyBorder="1" applyAlignment="1">
      <alignment horizontal="center"/>
    </xf>
    <xf numFmtId="0" fontId="110" fillId="2" borderId="1" xfId="0" applyFont="1" applyFill="1" applyBorder="1" applyAlignment="1">
      <alignment horizontal="left"/>
    </xf>
    <xf numFmtId="1" fontId="127" fillId="0" borderId="50" xfId="0" applyNumberFormat="1" applyFont="1" applyBorder="1" applyAlignment="1">
      <alignment horizontal="center" vertical="center" wrapText="1"/>
    </xf>
    <xf numFmtId="3" fontId="94" fillId="0" borderId="1" xfId="0" applyNumberFormat="1" applyFont="1" applyFill="1" applyBorder="1" applyAlignment="1">
      <alignment horizontal="center" vertical="center"/>
    </xf>
    <xf numFmtId="0" fontId="145" fillId="0" borderId="1" xfId="56" applyFont="1" applyBorder="1" applyAlignment="1">
      <alignment horizontal="left"/>
    </xf>
    <xf numFmtId="0" fontId="0" fillId="0" borderId="0" xfId="0" applyFill="1"/>
    <xf numFmtId="0" fontId="123" fillId="0" borderId="0" xfId="0" applyFont="1" applyBorder="1" applyAlignment="1">
      <alignment horizontal="center" vertical="center" wrapText="1"/>
    </xf>
    <xf numFmtId="3" fontId="123" fillId="0" borderId="0" xfId="0" applyNumberFormat="1" applyFont="1" applyBorder="1" applyAlignment="1">
      <alignment horizontal="center" vertical="center"/>
    </xf>
    <xf numFmtId="168" fontId="123" fillId="0" borderId="0" xfId="1" applyNumberFormat="1" applyFont="1" applyBorder="1" applyAlignment="1">
      <alignment horizontal="center" vertical="center"/>
    </xf>
    <xf numFmtId="0" fontId="172" fillId="0" borderId="0" xfId="0" applyFont="1"/>
    <xf numFmtId="3" fontId="172" fillId="0" borderId="0" xfId="0" applyNumberFormat="1" applyFont="1"/>
    <xf numFmtId="9" fontId="172" fillId="0" borderId="0" xfId="1" applyFont="1"/>
    <xf numFmtId="9" fontId="172" fillId="0" borderId="0" xfId="0" applyNumberFormat="1" applyFont="1"/>
    <xf numFmtId="168" fontId="156" fillId="0" borderId="12" xfId="1" applyNumberFormat="1" applyFont="1" applyFill="1" applyBorder="1" applyAlignment="1">
      <alignment horizontal="center" vertical="center"/>
    </xf>
    <xf numFmtId="3" fontId="121" fillId="0" borderId="1" xfId="0" applyNumberFormat="1" applyFont="1" applyFill="1" applyBorder="1" applyAlignment="1">
      <alignment horizontal="right" vertical="center"/>
    </xf>
    <xf numFmtId="3" fontId="121" fillId="0" borderId="12" xfId="0" applyNumberFormat="1" applyFont="1" applyFill="1" applyBorder="1" applyAlignment="1">
      <alignment horizontal="right" vertical="center"/>
    </xf>
    <xf numFmtId="0" fontId="182" fillId="2" borderId="0" xfId="68" applyFont="1" applyFill="1" applyAlignment="1">
      <alignment vertical="top" wrapText="1"/>
    </xf>
    <xf numFmtId="0" fontId="110" fillId="2" borderId="1" xfId="0" applyFont="1" applyFill="1" applyBorder="1" applyAlignment="1">
      <alignment horizontal="left"/>
    </xf>
    <xf numFmtId="168" fontId="183" fillId="0" borderId="12" xfId="1" applyNumberFormat="1" applyFont="1" applyFill="1" applyBorder="1" applyAlignment="1">
      <alignment horizontal="center"/>
    </xf>
    <xf numFmtId="168" fontId="0" fillId="0" borderId="0" xfId="0" applyNumberFormat="1"/>
    <xf numFmtId="9" fontId="123" fillId="0" borderId="59" xfId="1" applyNumberFormat="1" applyFont="1" applyBorder="1" applyAlignment="1">
      <alignment horizontal="center" vertical="center"/>
    </xf>
    <xf numFmtId="0" fontId="110" fillId="2" borderId="1" xfId="0" applyFont="1" applyFill="1" applyBorder="1" applyAlignment="1">
      <alignment horizontal="left"/>
    </xf>
    <xf numFmtId="168" fontId="112" fillId="0" borderId="60" xfId="1" applyNumberFormat="1" applyFont="1" applyFill="1" applyBorder="1" applyAlignment="1">
      <alignment horizontal="center"/>
    </xf>
    <xf numFmtId="10" fontId="114" fillId="0" borderId="1" xfId="1" applyNumberFormat="1" applyFont="1" applyBorder="1" applyAlignment="1">
      <alignment horizontal="center" vertical="center"/>
    </xf>
    <xf numFmtId="10" fontId="114" fillId="0" borderId="58" xfId="1" applyNumberFormat="1" applyFont="1" applyBorder="1" applyAlignment="1">
      <alignment horizontal="center" vertical="center"/>
    </xf>
    <xf numFmtId="0" fontId="105" fillId="62" borderId="0" xfId="0" applyFont="1" applyFill="1" applyAlignment="1">
      <alignment horizontal="center" vertical="center"/>
    </xf>
    <xf numFmtId="1" fontId="123" fillId="0" borderId="0" xfId="0" applyNumberFormat="1" applyFont="1" applyAlignment="1">
      <alignment horizontal="center" vertical="center"/>
    </xf>
    <xf numFmtId="1" fontId="123" fillId="0" borderId="50" xfId="0" applyNumberFormat="1" applyFont="1" applyBorder="1" applyAlignment="1">
      <alignment horizontal="center" vertical="center"/>
    </xf>
    <xf numFmtId="0" fontId="112" fillId="2" borderId="0" xfId="0" applyFont="1" applyFill="1" applyAlignment="1">
      <alignment horizontal="center" vertical="center" wrapText="1"/>
    </xf>
    <xf numFmtId="0" fontId="112" fillId="2" borderId="50" xfId="0" applyFont="1" applyFill="1" applyBorder="1" applyAlignment="1">
      <alignment horizontal="center" vertical="center" wrapText="1"/>
    </xf>
    <xf numFmtId="17" fontId="125" fillId="2" borderId="0" xfId="0" applyNumberFormat="1" applyFont="1" applyFill="1" applyAlignment="1">
      <alignment horizontal="center" vertical="center"/>
    </xf>
    <xf numFmtId="17" fontId="125" fillId="2" borderId="50" xfId="0" applyNumberFormat="1" applyFont="1" applyFill="1" applyBorder="1" applyAlignment="1">
      <alignment horizontal="center" vertical="center"/>
    </xf>
    <xf numFmtId="17" fontId="125" fillId="2" borderId="0" xfId="0" applyNumberFormat="1" applyFont="1" applyFill="1" applyAlignment="1">
      <alignment horizontal="center" vertical="center" wrapText="1"/>
    </xf>
    <xf numFmtId="17" fontId="125" fillId="2" borderId="50" xfId="0" applyNumberFormat="1" applyFont="1" applyFill="1" applyBorder="1" applyAlignment="1">
      <alignment horizontal="center" vertical="center" wrapText="1"/>
    </xf>
    <xf numFmtId="0" fontId="121" fillId="2" borderId="0" xfId="68" applyFont="1" applyFill="1" applyBorder="1" applyAlignment="1">
      <alignment horizontal="justify" vertical="top" wrapText="1"/>
    </xf>
    <xf numFmtId="0" fontId="110" fillId="2" borderId="1" xfId="0" applyFont="1" applyFill="1" applyBorder="1" applyAlignment="1">
      <alignment horizontal="left"/>
    </xf>
    <xf numFmtId="0" fontId="172" fillId="2" borderId="0" xfId="0" applyFont="1" applyFill="1" applyAlignment="1">
      <alignment horizontal="justify" vertical="top" wrapText="1"/>
    </xf>
    <xf numFmtId="0" fontId="123" fillId="0" borderId="12" xfId="0" applyFont="1" applyBorder="1" applyAlignment="1">
      <alignment horizontal="left"/>
    </xf>
    <xf numFmtId="0" fontId="125" fillId="2" borderId="0" xfId="0" applyFont="1" applyFill="1" applyAlignment="1">
      <alignment horizontal="center" vertical="center" wrapText="1"/>
    </xf>
    <xf numFmtId="0" fontId="125" fillId="2" borderId="50" xfId="0" applyFont="1" applyFill="1" applyBorder="1" applyAlignment="1">
      <alignment horizontal="center" vertical="center" wrapText="1"/>
    </xf>
    <xf numFmtId="0" fontId="110" fillId="2" borderId="1" xfId="0" applyFont="1" applyFill="1" applyBorder="1" applyAlignment="1">
      <alignment horizontal="left" wrapText="1"/>
    </xf>
    <xf numFmtId="0" fontId="117" fillId="0" borderId="12" xfId="0" applyFont="1" applyBorder="1" applyAlignment="1">
      <alignment horizontal="left"/>
    </xf>
    <xf numFmtId="0" fontId="112" fillId="0" borderId="60" xfId="0" applyFont="1" applyBorder="1" applyAlignment="1">
      <alignment horizontal="left"/>
    </xf>
    <xf numFmtId="1" fontId="112" fillId="0" borderId="0" xfId="0" applyNumberFormat="1" applyFont="1" applyAlignment="1">
      <alignment horizontal="center" vertical="center"/>
    </xf>
    <xf numFmtId="1" fontId="112" fillId="0" borderId="50" xfId="0" applyNumberFormat="1" applyFont="1" applyBorder="1" applyAlignment="1">
      <alignment horizontal="center" vertical="center"/>
    </xf>
    <xf numFmtId="49" fontId="110" fillId="0" borderId="0" xfId="0" applyNumberFormat="1" applyFont="1" applyAlignment="1">
      <alignment horizontal="left" vertical="top" wrapText="1"/>
    </xf>
    <xf numFmtId="49" fontId="172" fillId="0" borderId="0" xfId="0" applyNumberFormat="1" applyFont="1" applyAlignment="1">
      <alignment horizontal="justify" vertical="top" wrapText="1"/>
    </xf>
    <xf numFmtId="17" fontId="112" fillId="2" borderId="0" xfId="0" applyNumberFormat="1" applyFont="1" applyFill="1" applyAlignment="1">
      <alignment horizontal="center" vertical="center" wrapText="1"/>
    </xf>
    <xf numFmtId="17" fontId="112" fillId="2" borderId="50" xfId="0" applyNumberFormat="1" applyFont="1" applyFill="1" applyBorder="1" applyAlignment="1">
      <alignment horizontal="center" vertical="center" wrapText="1"/>
    </xf>
    <xf numFmtId="17" fontId="112" fillId="2" borderId="12" xfId="0" applyNumberFormat="1" applyFont="1" applyFill="1" applyBorder="1" applyAlignment="1">
      <alignment horizontal="center" vertical="center" wrapText="1"/>
    </xf>
    <xf numFmtId="168" fontId="114" fillId="0" borderId="18" xfId="1" applyNumberFormat="1" applyFont="1" applyFill="1" applyBorder="1" applyAlignment="1">
      <alignment horizontal="left" vertical="center"/>
    </xf>
    <xf numFmtId="168" fontId="114" fillId="0" borderId="1" xfId="1" applyNumberFormat="1" applyFont="1" applyFill="1" applyBorder="1" applyAlignment="1">
      <alignment horizontal="left" vertical="center"/>
    </xf>
    <xf numFmtId="0" fontId="134" fillId="0" borderId="51" xfId="0" applyFont="1" applyBorder="1" applyAlignment="1">
      <alignment horizontal="center" vertical="center" wrapText="1"/>
    </xf>
    <xf numFmtId="0" fontId="134" fillId="0" borderId="0" xfId="0" applyFont="1" applyAlignment="1">
      <alignment horizontal="center" vertical="center" wrapText="1"/>
    </xf>
    <xf numFmtId="0" fontId="134" fillId="0" borderId="50" xfId="0" applyFont="1" applyBorder="1" applyAlignment="1">
      <alignment horizontal="center" vertical="center" wrapText="1"/>
    </xf>
    <xf numFmtId="168" fontId="114" fillId="0" borderId="61" xfId="1" applyNumberFormat="1" applyFont="1" applyFill="1" applyBorder="1" applyAlignment="1">
      <alignment horizontal="left" vertical="center"/>
    </xf>
    <xf numFmtId="168" fontId="114" fillId="0" borderId="50" xfId="1" applyNumberFormat="1" applyFont="1" applyFill="1" applyBorder="1" applyAlignment="1">
      <alignment horizontal="left" vertical="center"/>
    </xf>
    <xf numFmtId="0" fontId="132" fillId="0" borderId="1" xfId="0" applyFont="1" applyBorder="1" applyAlignment="1">
      <alignment horizontal="left" vertical="center" wrapText="1"/>
    </xf>
    <xf numFmtId="0" fontId="132" fillId="0" borderId="60" xfId="0" applyFont="1" applyBorder="1" applyAlignment="1">
      <alignment horizontal="left" vertical="center" wrapText="1"/>
    </xf>
    <xf numFmtId="1" fontId="133" fillId="0" borderId="0" xfId="0" applyNumberFormat="1" applyFont="1" applyAlignment="1">
      <alignment horizontal="center" vertical="center" wrapText="1"/>
    </xf>
    <xf numFmtId="49" fontId="110" fillId="0" borderId="0" xfId="0" applyNumberFormat="1" applyFont="1" applyAlignment="1">
      <alignment horizontal="justify" vertical="top" wrapText="1"/>
    </xf>
    <xf numFmtId="168" fontId="114" fillId="0" borderId="16" xfId="1" applyNumberFormat="1" applyFont="1" applyFill="1" applyBorder="1" applyAlignment="1">
      <alignment horizontal="left" vertical="center"/>
    </xf>
    <xf numFmtId="168" fontId="114" fillId="0" borderId="12" xfId="1" applyNumberFormat="1" applyFont="1" applyFill="1" applyBorder="1" applyAlignment="1">
      <alignment horizontal="left" vertical="center"/>
    </xf>
    <xf numFmtId="168" fontId="114" fillId="0" borderId="48" xfId="1" applyNumberFormat="1" applyFont="1" applyFill="1" applyBorder="1" applyAlignment="1">
      <alignment horizontal="left" vertical="center"/>
    </xf>
    <xf numFmtId="168" fontId="114" fillId="0" borderId="60" xfId="1" applyNumberFormat="1" applyFont="1" applyFill="1" applyBorder="1" applyAlignment="1">
      <alignment horizontal="left" vertical="center"/>
    </xf>
    <xf numFmtId="0" fontId="0" fillId="0" borderId="0" xfId="0" applyAlignment="1">
      <alignment horizontal="center"/>
    </xf>
    <xf numFmtId="0" fontId="108" fillId="0" borderId="0" xfId="0" applyFont="1" applyAlignment="1">
      <alignment horizontal="center" vertical="top" wrapText="1"/>
    </xf>
    <xf numFmtId="9" fontId="134" fillId="0" borderId="11" xfId="1" applyFont="1" applyFill="1" applyBorder="1" applyAlignment="1">
      <alignment horizontal="center" vertical="center"/>
    </xf>
    <xf numFmtId="9" fontId="134" fillId="0" borderId="12" xfId="1" applyFont="1" applyFill="1" applyBorder="1" applyAlignment="1">
      <alignment horizontal="center" vertical="center"/>
    </xf>
    <xf numFmtId="9" fontId="123" fillId="0" borderId="51" xfId="1" applyFont="1" applyFill="1" applyBorder="1" applyAlignment="1">
      <alignment horizontal="center" vertical="center"/>
    </xf>
    <xf numFmtId="9" fontId="123" fillId="0" borderId="12" xfId="1" applyFont="1" applyFill="1" applyBorder="1" applyAlignment="1">
      <alignment horizontal="center" vertical="center"/>
    </xf>
    <xf numFmtId="3" fontId="137" fillId="0" borderId="11" xfId="0" applyNumberFormat="1" applyFont="1" applyBorder="1" applyAlignment="1">
      <alignment horizontal="center" vertical="center"/>
    </xf>
    <xf numFmtId="3" fontId="137" fillId="0" borderId="12" xfId="0" applyNumberFormat="1" applyFont="1" applyBorder="1" applyAlignment="1">
      <alignment horizontal="center" vertical="center"/>
    </xf>
    <xf numFmtId="1" fontId="112" fillId="0" borderId="0" xfId="0" applyNumberFormat="1" applyFont="1" applyAlignment="1">
      <alignment horizontal="center" vertical="center" wrapText="1"/>
    </xf>
    <xf numFmtId="1" fontId="112" fillId="0" borderId="50" xfId="0" applyNumberFormat="1" applyFont="1" applyBorder="1" applyAlignment="1">
      <alignment horizontal="center" vertical="center" wrapText="1"/>
    </xf>
    <xf numFmtId="168" fontId="138" fillId="0" borderId="11" xfId="1" applyNumberFormat="1" applyFont="1" applyFill="1" applyBorder="1" applyAlignment="1">
      <alignment horizontal="right" vertical="center"/>
    </xf>
    <xf numFmtId="168" fontId="138" fillId="0" borderId="12" xfId="1" applyNumberFormat="1" applyFont="1" applyFill="1" applyBorder="1" applyAlignment="1">
      <alignment horizontal="right" vertical="center"/>
    </xf>
    <xf numFmtId="0" fontId="110" fillId="0" borderId="11" xfId="0" applyFont="1" applyBorder="1" applyAlignment="1">
      <alignment horizontal="left" vertical="center" wrapText="1"/>
    </xf>
    <xf numFmtId="0" fontId="110" fillId="0" borderId="12" xfId="0" applyFont="1" applyBorder="1" applyAlignment="1">
      <alignment horizontal="left" vertical="center" wrapText="1"/>
    </xf>
    <xf numFmtId="0" fontId="123" fillId="0" borderId="51" xfId="0" applyFont="1" applyBorder="1" applyAlignment="1">
      <alignment horizontal="center" vertical="center"/>
    </xf>
    <xf numFmtId="0" fontId="123" fillId="0" borderId="12" xfId="0" applyFont="1" applyBorder="1" applyAlignment="1">
      <alignment horizontal="center" vertical="center"/>
    </xf>
    <xf numFmtId="0" fontId="172" fillId="0" borderId="0" xfId="0" applyFont="1" applyAlignment="1">
      <alignment horizontal="justify" vertical="top" wrapText="1"/>
    </xf>
    <xf numFmtId="1" fontId="123" fillId="0" borderId="0" xfId="0" applyNumberFormat="1" applyFont="1" applyAlignment="1">
      <alignment horizontal="center" vertical="center" wrapText="1"/>
    </xf>
    <xf numFmtId="1" fontId="123" fillId="0" borderId="50" xfId="0" applyNumberFormat="1" applyFont="1" applyBorder="1" applyAlignment="1">
      <alignment horizontal="center" vertical="center" wrapText="1"/>
    </xf>
    <xf numFmtId="168" fontId="123" fillId="0" borderId="51" xfId="1" applyNumberFormat="1" applyFont="1" applyFill="1" applyBorder="1" applyAlignment="1">
      <alignment horizontal="right" vertical="center"/>
    </xf>
    <xf numFmtId="168" fontId="123" fillId="0" borderId="12" xfId="1" applyNumberFormat="1" applyFont="1" applyFill="1" applyBorder="1" applyAlignment="1">
      <alignment horizontal="right" vertical="center"/>
    </xf>
    <xf numFmtId="3" fontId="123" fillId="0" borderId="51" xfId="0" applyNumberFormat="1" applyFont="1" applyBorder="1" applyAlignment="1">
      <alignment horizontal="center" vertical="center"/>
    </xf>
    <xf numFmtId="3" fontId="123" fillId="0" borderId="12" xfId="0" applyNumberFormat="1" applyFont="1" applyBorder="1" applyAlignment="1">
      <alignment horizontal="center" vertical="center"/>
    </xf>
    <xf numFmtId="167" fontId="137" fillId="0" borderId="11" xfId="0" applyNumberFormat="1" applyFont="1" applyBorder="1" applyAlignment="1">
      <alignment horizontal="center" vertical="center"/>
    </xf>
    <xf numFmtId="167" fontId="137" fillId="0" borderId="12" xfId="0" applyNumberFormat="1" applyFont="1" applyBorder="1" applyAlignment="1">
      <alignment horizontal="center" vertical="center"/>
    </xf>
    <xf numFmtId="0" fontId="105" fillId="62" borderId="14" xfId="0" applyFont="1" applyFill="1" applyBorder="1" applyAlignment="1">
      <alignment horizontal="center" vertical="center"/>
    </xf>
    <xf numFmtId="0" fontId="105" fillId="62" borderId="11" xfId="0" applyFont="1" applyFill="1" applyBorder="1" applyAlignment="1">
      <alignment horizontal="center" vertical="center"/>
    </xf>
    <xf numFmtId="0" fontId="105" fillId="62" borderId="15" xfId="0" applyFont="1" applyFill="1" applyBorder="1" applyAlignment="1">
      <alignment horizontal="center" vertical="center"/>
    </xf>
    <xf numFmtId="0" fontId="105" fillId="62" borderId="9" xfId="0" applyFont="1" applyFill="1" applyBorder="1" applyAlignment="1">
      <alignment horizontal="center" vertical="center"/>
    </xf>
    <xf numFmtId="0" fontId="105" fillId="62" borderId="10" xfId="0" applyFont="1" applyFill="1" applyBorder="1" applyAlignment="1">
      <alignment horizontal="center" vertical="center"/>
    </xf>
    <xf numFmtId="0" fontId="123" fillId="0" borderId="0" xfId="0" applyFont="1" applyAlignment="1">
      <alignment horizontal="center" vertical="center" wrapText="1"/>
    </xf>
    <xf numFmtId="0" fontId="123" fillId="0" borderId="50" xfId="0" applyFont="1" applyBorder="1" applyAlignment="1">
      <alignment horizontal="center" vertical="center" wrapText="1"/>
    </xf>
    <xf numFmtId="167" fontId="123" fillId="0" borderId="51" xfId="0" applyNumberFormat="1" applyFont="1" applyBorder="1" applyAlignment="1">
      <alignment horizontal="center" vertical="center"/>
    </xf>
    <xf numFmtId="167" fontId="123" fillId="0" borderId="12" xfId="0" applyNumberFormat="1" applyFont="1" applyBorder="1" applyAlignment="1">
      <alignment horizontal="center" vertical="center"/>
    </xf>
    <xf numFmtId="0" fontId="21" fillId="24" borderId="0" xfId="0" applyFont="1" applyFill="1" applyAlignment="1">
      <alignment horizontal="center" vertical="center"/>
    </xf>
    <xf numFmtId="49" fontId="26" fillId="2" borderId="20" xfId="0" applyNumberFormat="1" applyFont="1" applyFill="1" applyBorder="1" applyAlignment="1">
      <alignment horizontal="justify" vertical="top" wrapText="1"/>
    </xf>
    <xf numFmtId="49" fontId="26" fillId="2" borderId="22" xfId="0" applyNumberFormat="1" applyFont="1" applyFill="1" applyBorder="1" applyAlignment="1">
      <alignment horizontal="justify" vertical="top" wrapText="1"/>
    </xf>
    <xf numFmtId="49" fontId="26" fillId="2" borderId="21" xfId="0" applyNumberFormat="1" applyFont="1" applyFill="1" applyBorder="1" applyAlignment="1">
      <alignment horizontal="justify" vertical="top" wrapText="1"/>
    </xf>
    <xf numFmtId="3" fontId="18" fillId="2" borderId="20" xfId="0" applyNumberFormat="1" applyFont="1" applyFill="1" applyBorder="1" applyAlignment="1">
      <alignment horizontal="center" vertical="center"/>
    </xf>
    <xf numFmtId="3" fontId="18" fillId="2" borderId="21" xfId="0" applyNumberFormat="1" applyFont="1" applyFill="1" applyBorder="1" applyAlignment="1">
      <alignment horizontal="center" vertical="center"/>
    </xf>
    <xf numFmtId="3" fontId="17" fillId="2" borderId="20" xfId="0" applyNumberFormat="1" applyFont="1" applyFill="1" applyBorder="1" applyAlignment="1">
      <alignment horizontal="center" vertical="center"/>
    </xf>
    <xf numFmtId="3" fontId="17" fillId="2" borderId="21" xfId="0" applyNumberFormat="1" applyFont="1" applyFill="1" applyBorder="1" applyAlignment="1">
      <alignment horizontal="center" vertical="center"/>
    </xf>
    <xf numFmtId="9" fontId="22" fillId="2" borderId="20" xfId="1" applyFont="1" applyFill="1" applyBorder="1" applyAlignment="1">
      <alignment horizontal="center" vertical="center"/>
    </xf>
    <xf numFmtId="9" fontId="22" fillId="2" borderId="21" xfId="1" applyFont="1" applyFill="1" applyBorder="1" applyAlignment="1">
      <alignment horizontal="center" vertical="center"/>
    </xf>
    <xf numFmtId="0" fontId="57" fillId="0" borderId="13" xfId="0" applyFont="1" applyBorder="1" applyAlignment="1">
      <alignment horizontal="center"/>
    </xf>
    <xf numFmtId="3" fontId="40" fillId="2" borderId="20" xfId="0" applyNumberFormat="1" applyFont="1" applyFill="1" applyBorder="1" applyAlignment="1">
      <alignment horizontal="center" vertical="center"/>
    </xf>
    <xf numFmtId="3" fontId="40" fillId="2" borderId="21" xfId="0" applyNumberFormat="1" applyFont="1" applyFill="1" applyBorder="1" applyAlignment="1">
      <alignment horizontal="center" vertical="center"/>
    </xf>
    <xf numFmtId="167" fontId="17" fillId="2" borderId="20" xfId="0" applyNumberFormat="1" applyFont="1" applyFill="1" applyBorder="1" applyAlignment="1">
      <alignment horizontal="center" vertical="center"/>
    </xf>
    <xf numFmtId="167" fontId="17" fillId="2" borderId="21" xfId="0" applyNumberFormat="1" applyFont="1" applyFill="1" applyBorder="1" applyAlignment="1">
      <alignment horizontal="center" vertical="center"/>
    </xf>
    <xf numFmtId="3" fontId="40" fillId="2" borderId="13" xfId="0" applyNumberFormat="1" applyFont="1" applyFill="1" applyBorder="1" applyAlignment="1">
      <alignment horizontal="center" vertical="center"/>
    </xf>
    <xf numFmtId="3" fontId="18" fillId="2" borderId="13" xfId="0" applyNumberFormat="1" applyFont="1" applyFill="1" applyBorder="1" applyAlignment="1">
      <alignment horizontal="center" vertical="center"/>
    </xf>
    <xf numFmtId="41" fontId="22" fillId="2" borderId="20" xfId="80" applyFont="1" applyFill="1" applyBorder="1" applyAlignment="1">
      <alignment horizontal="center" vertical="center"/>
    </xf>
    <xf numFmtId="41" fontId="22" fillId="2" borderId="21" xfId="80" applyFont="1" applyFill="1" applyBorder="1" applyAlignment="1">
      <alignment horizontal="center" vertical="center"/>
    </xf>
    <xf numFmtId="3" fontId="17" fillId="2" borderId="13" xfId="0" applyNumberFormat="1" applyFont="1" applyFill="1" applyBorder="1" applyAlignment="1">
      <alignment horizontal="center" vertical="center"/>
    </xf>
    <xf numFmtId="9" fontId="22" fillId="2" borderId="13" xfId="1" applyFont="1" applyFill="1" applyBorder="1" applyAlignment="1">
      <alignment horizontal="center" vertical="center"/>
    </xf>
    <xf numFmtId="0" fontId="0" fillId="28" borderId="0" xfId="0" applyFill="1" applyAlignment="1">
      <alignment horizontal="center"/>
    </xf>
    <xf numFmtId="0" fontId="0" fillId="0" borderId="13" xfId="0" applyBorder="1" applyAlignment="1">
      <alignment horizontal="center" wrapText="1"/>
    </xf>
    <xf numFmtId="0" fontId="16" fillId="0" borderId="13" xfId="0" applyFont="1" applyBorder="1" applyAlignment="1">
      <alignment horizontal="center" wrapText="1"/>
    </xf>
    <xf numFmtId="0" fontId="41" fillId="28" borderId="0" xfId="0" applyFont="1" applyFill="1" applyAlignment="1">
      <alignment horizontal="center"/>
    </xf>
    <xf numFmtId="0" fontId="0" fillId="0" borderId="0" xfId="0" applyAlignment="1">
      <alignment horizontal="center" wrapText="1"/>
    </xf>
    <xf numFmtId="0" fontId="172" fillId="0" borderId="0" xfId="0" applyFont="1" applyAlignment="1">
      <alignment horizontal="justify" vertical="center" wrapText="1"/>
    </xf>
    <xf numFmtId="0" fontId="145" fillId="0" borderId="1" xfId="56" applyFont="1" applyFill="1" applyBorder="1" applyAlignment="1">
      <alignment horizontal="left"/>
    </xf>
    <xf numFmtId="0" fontId="145" fillId="0" borderId="60" xfId="56" applyFont="1" applyFill="1" applyBorder="1" applyAlignment="1">
      <alignment horizontal="left"/>
    </xf>
    <xf numFmtId="0" fontId="145" fillId="0" borderId="1" xfId="56" applyFont="1" applyBorder="1" applyAlignment="1">
      <alignment horizontal="left"/>
    </xf>
    <xf numFmtId="0" fontId="116" fillId="0" borderId="0" xfId="0" applyFont="1" applyAlignment="1">
      <alignment horizontal="left" wrapText="1"/>
    </xf>
    <xf numFmtId="0" fontId="112" fillId="0" borderId="0" xfId="0" applyFont="1" applyAlignment="1">
      <alignment horizontal="center" vertical="center" wrapText="1"/>
    </xf>
    <xf numFmtId="0" fontId="112" fillId="0" borderId="50" xfId="0" applyFont="1" applyBorder="1" applyAlignment="1">
      <alignment horizontal="center" vertical="center" wrapText="1"/>
    </xf>
    <xf numFmtId="0" fontId="145" fillId="0" borderId="60" xfId="56" applyFont="1" applyBorder="1" applyAlignment="1">
      <alignment horizontal="left"/>
    </xf>
    <xf numFmtId="1" fontId="125" fillId="0" borderId="0" xfId="0" applyNumberFormat="1" applyFont="1" applyAlignment="1">
      <alignment horizontal="center" vertical="center" wrapText="1"/>
    </xf>
    <xf numFmtId="1" fontId="125" fillId="0" borderId="50" xfId="0" applyNumberFormat="1" applyFont="1" applyBorder="1" applyAlignment="1">
      <alignment horizontal="center" vertical="center" wrapText="1"/>
    </xf>
    <xf numFmtId="1" fontId="142" fillId="0" borderId="0" xfId="0" applyNumberFormat="1" applyFont="1" applyAlignment="1">
      <alignment horizontal="center" vertical="center"/>
    </xf>
    <xf numFmtId="1" fontId="142" fillId="0" borderId="50" xfId="0" applyNumberFormat="1" applyFont="1" applyBorder="1" applyAlignment="1">
      <alignment horizontal="center" vertical="center"/>
    </xf>
    <xf numFmtId="1" fontId="143" fillId="0" borderId="0" xfId="0" applyNumberFormat="1" applyFont="1" applyAlignment="1">
      <alignment horizontal="center" vertical="center" wrapText="1"/>
    </xf>
    <xf numFmtId="1" fontId="143" fillId="0" borderId="50" xfId="0" applyNumberFormat="1" applyFont="1" applyBorder="1" applyAlignment="1">
      <alignment horizontal="center" vertical="center" wrapText="1"/>
    </xf>
    <xf numFmtId="1" fontId="144" fillId="0" borderId="0" xfId="0" applyNumberFormat="1" applyFont="1" applyAlignment="1">
      <alignment horizontal="center" vertical="center" wrapText="1"/>
    </xf>
    <xf numFmtId="1" fontId="144" fillId="0" borderId="50" xfId="0" applyNumberFormat="1" applyFont="1" applyBorder="1" applyAlignment="1">
      <alignment horizontal="center" vertical="center" wrapText="1"/>
    </xf>
    <xf numFmtId="0" fontId="172" fillId="2" borderId="0" xfId="68" applyFont="1" applyFill="1" applyAlignment="1">
      <alignment horizontal="justify" vertical="center" wrapText="1"/>
    </xf>
    <xf numFmtId="1" fontId="141" fillId="0" borderId="0" xfId="0" applyNumberFormat="1" applyFont="1" applyAlignment="1">
      <alignment horizontal="center" vertical="center"/>
    </xf>
    <xf numFmtId="0" fontId="116" fillId="2" borderId="0" xfId="0" applyFont="1" applyFill="1" applyAlignment="1">
      <alignment horizontal="center" wrapText="1"/>
    </xf>
    <xf numFmtId="0" fontId="142" fillId="0" borderId="1" xfId="56" applyFont="1" applyBorder="1" applyAlignment="1">
      <alignment horizontal="center" vertical="center"/>
    </xf>
    <xf numFmtId="0" fontId="112" fillId="0" borderId="1" xfId="56" applyFont="1" applyBorder="1" applyAlignment="1">
      <alignment horizontal="center" vertical="center"/>
    </xf>
    <xf numFmtId="0" fontId="145" fillId="0" borderId="60" xfId="56" applyFont="1" applyBorder="1" applyAlignment="1">
      <alignment horizontal="center" vertical="center"/>
    </xf>
    <xf numFmtId="0" fontId="145" fillId="0" borderId="1" xfId="56" applyFont="1" applyBorder="1" applyAlignment="1">
      <alignment horizontal="center" vertical="center"/>
    </xf>
    <xf numFmtId="1" fontId="127" fillId="0" borderId="0" xfId="0" applyNumberFormat="1" applyFont="1" applyAlignment="1">
      <alignment horizontal="center" vertical="center" wrapText="1"/>
    </xf>
    <xf numFmtId="0" fontId="112" fillId="0" borderId="1" xfId="56" applyFont="1" applyBorder="1" applyAlignment="1">
      <alignment horizontal="left"/>
    </xf>
    <xf numFmtId="0" fontId="93" fillId="60" borderId="13" xfId="0" applyFont="1" applyFill="1" applyBorder="1" applyAlignment="1">
      <alignment horizontal="center"/>
    </xf>
    <xf numFmtId="0" fontId="93" fillId="60" borderId="13" xfId="0" applyFont="1" applyFill="1" applyBorder="1" applyAlignment="1">
      <alignment horizontal="center" vertical="center" wrapText="1"/>
    </xf>
    <xf numFmtId="0" fontId="93" fillId="60" borderId="20"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52"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50" xfId="0" applyFill="1" applyBorder="1" applyAlignment="1">
      <alignment horizontal="center" vertical="center" wrapText="1"/>
    </xf>
    <xf numFmtId="0" fontId="93" fillId="60" borderId="23" xfId="0" applyFont="1" applyFill="1" applyBorder="1" applyAlignment="1">
      <alignment horizontal="center" vertical="center" wrapText="1"/>
    </xf>
    <xf numFmtId="0" fontId="93" fillId="60" borderId="49" xfId="0" applyFont="1" applyFill="1" applyBorder="1" applyAlignment="1">
      <alignment horizontal="center" vertical="center" wrapText="1"/>
    </xf>
    <xf numFmtId="0" fontId="93" fillId="60" borderId="26" xfId="0" applyFont="1" applyFill="1" applyBorder="1" applyAlignment="1">
      <alignment horizontal="center" vertical="center" wrapText="1"/>
    </xf>
    <xf numFmtId="17" fontId="96" fillId="63" borderId="0" xfId="0" applyNumberFormat="1" applyFont="1" applyFill="1" applyAlignment="1">
      <alignment horizontal="center"/>
    </xf>
    <xf numFmtId="0" fontId="93" fillId="60" borderId="16" xfId="0" applyFont="1" applyFill="1" applyBorder="1" applyAlignment="1">
      <alignment horizontal="center"/>
    </xf>
    <xf numFmtId="0" fontId="93" fillId="60" borderId="12" xfId="0" applyFont="1" applyFill="1" applyBorder="1" applyAlignment="1">
      <alignment horizontal="center"/>
    </xf>
    <xf numFmtId="0" fontId="93" fillId="60" borderId="17" xfId="0" applyFont="1" applyFill="1"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3" xfId="0" applyFill="1" applyBorder="1" applyAlignment="1">
      <alignment horizontal="center" wrapText="1"/>
    </xf>
    <xf numFmtId="0" fontId="0" fillId="0" borderId="24" xfId="0" applyFill="1" applyBorder="1" applyAlignment="1">
      <alignment horizontal="center" wrapText="1"/>
    </xf>
    <xf numFmtId="0" fontId="0" fillId="0" borderId="26" xfId="0" applyFill="1" applyBorder="1" applyAlignment="1">
      <alignment horizontal="center" wrapText="1"/>
    </xf>
    <xf numFmtId="0" fontId="0" fillId="0" borderId="27" xfId="0" applyFill="1" applyBorder="1" applyAlignment="1">
      <alignment horizontal="center" wrapText="1"/>
    </xf>
    <xf numFmtId="0" fontId="0" fillId="0" borderId="29" xfId="0" applyBorder="1" applyAlignment="1">
      <alignment horizontal="center"/>
    </xf>
    <xf numFmtId="0" fontId="0" fillId="0" borderId="30" xfId="0" applyBorder="1" applyAlignment="1">
      <alignment horizontal="center"/>
    </xf>
    <xf numFmtId="17" fontId="0" fillId="0" borderId="0" xfId="0" applyNumberFormat="1" applyAlignment="1">
      <alignment horizont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52" xfId="0" applyBorder="1" applyAlignment="1">
      <alignment horizontal="center" vertical="center" wrapText="1"/>
    </xf>
    <xf numFmtId="0" fontId="0" fillId="0" borderId="54"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51" xfId="0" applyBorder="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wrapText="1"/>
    </xf>
    <xf numFmtId="0" fontId="0" fillId="0" borderId="54" xfId="0" applyBorder="1" applyAlignment="1">
      <alignment horizontal="center" wrapText="1"/>
    </xf>
    <xf numFmtId="0" fontId="0" fillId="0" borderId="53" xfId="0"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0" fontId="0" fillId="0" borderId="57" xfId="0" applyBorder="1" applyAlignment="1">
      <alignment horizontal="center" wrapText="1"/>
    </xf>
    <xf numFmtId="0" fontId="42" fillId="29" borderId="11" xfId="52" applyFont="1" applyFill="1" applyBorder="1" applyAlignment="1">
      <alignment horizontal="center" vertical="center"/>
    </xf>
    <xf numFmtId="0" fontId="42" fillId="29" borderId="12" xfId="52" applyFont="1" applyFill="1" applyBorder="1" applyAlignment="1">
      <alignment horizontal="center" vertical="center"/>
    </xf>
    <xf numFmtId="0" fontId="42" fillId="29" borderId="11" xfId="52" applyFont="1" applyFill="1" applyBorder="1" applyAlignment="1">
      <alignment horizontal="center" vertical="center" textRotation="90"/>
    </xf>
    <xf numFmtId="0" fontId="42" fillId="29" borderId="0" xfId="52" applyFont="1" applyFill="1" applyAlignment="1">
      <alignment horizontal="center" vertical="center" textRotation="90"/>
    </xf>
    <xf numFmtId="0" fontId="0" fillId="0" borderId="0" xfId="0" applyAlignment="1"/>
    <xf numFmtId="1" fontId="157" fillId="25" borderId="13" xfId="0" applyNumberFormat="1" applyFont="1" applyFill="1" applyBorder="1" applyAlignment="1">
      <alignment horizontal="center" vertical="center" wrapText="1"/>
    </xf>
    <xf numFmtId="1" fontId="127" fillId="0" borderId="50" xfId="0" applyNumberFormat="1" applyFont="1" applyBorder="1" applyAlignment="1">
      <alignment horizontal="center" vertical="center" wrapText="1"/>
    </xf>
    <xf numFmtId="1" fontId="158" fillId="25" borderId="13" xfId="0" applyNumberFormat="1" applyFont="1" applyFill="1" applyBorder="1" applyAlignment="1">
      <alignment horizontal="center" vertical="center" wrapText="1"/>
    </xf>
    <xf numFmtId="1" fontId="158" fillId="25" borderId="14" xfId="0" applyNumberFormat="1" applyFont="1" applyFill="1" applyBorder="1" applyAlignment="1">
      <alignment horizontal="center" vertical="center" wrapText="1"/>
    </xf>
    <xf numFmtId="1" fontId="158" fillId="25" borderId="15" xfId="0" applyNumberFormat="1" applyFont="1" applyFill="1" applyBorder="1" applyAlignment="1">
      <alignment horizontal="center" vertical="center" wrapText="1"/>
    </xf>
    <xf numFmtId="1" fontId="158" fillId="25" borderId="9" xfId="0" applyNumberFormat="1" applyFont="1" applyFill="1" applyBorder="1" applyAlignment="1">
      <alignment horizontal="center" vertical="center" wrapText="1"/>
    </xf>
    <xf numFmtId="1" fontId="158" fillId="25" borderId="10" xfId="0" applyNumberFormat="1" applyFont="1" applyFill="1" applyBorder="1" applyAlignment="1">
      <alignment horizontal="center" vertical="center" wrapText="1"/>
    </xf>
    <xf numFmtId="1" fontId="158" fillId="25" borderId="16" xfId="0" applyNumberFormat="1" applyFont="1" applyFill="1" applyBorder="1" applyAlignment="1">
      <alignment horizontal="center" vertical="center" wrapText="1"/>
    </xf>
    <xf numFmtId="1" fontId="158" fillId="25" borderId="17" xfId="0" applyNumberFormat="1" applyFont="1" applyFill="1" applyBorder="1" applyAlignment="1">
      <alignment horizontal="center" vertical="center" wrapText="1"/>
    </xf>
    <xf numFmtId="0" fontId="75" fillId="0" borderId="0" xfId="0" applyFont="1" applyFill="1" applyAlignment="1">
      <alignment horizontal="justify" vertical="center" wrapText="1"/>
    </xf>
    <xf numFmtId="0" fontId="34" fillId="2" borderId="0" xfId="0" applyFont="1" applyFill="1" applyAlignment="1">
      <alignment horizontal="center" vertical="center"/>
    </xf>
    <xf numFmtId="0" fontId="34" fillId="2" borderId="12" xfId="0" applyFont="1" applyFill="1" applyBorder="1" applyAlignment="1">
      <alignment horizontal="center" vertical="center"/>
    </xf>
    <xf numFmtId="0" fontId="48" fillId="2" borderId="12" xfId="0" applyFont="1" applyFill="1" applyBorder="1" applyAlignment="1">
      <alignment horizontal="center" vertical="center" wrapText="1"/>
    </xf>
    <xf numFmtId="49" fontId="32" fillId="2" borderId="18" xfId="0" applyNumberFormat="1" applyFont="1" applyFill="1" applyBorder="1" applyAlignment="1">
      <alignment horizontal="left" vertical="center"/>
    </xf>
    <xf numFmtId="49" fontId="32" fillId="2" borderId="19" xfId="0" applyNumberFormat="1" applyFont="1" applyFill="1" applyBorder="1" applyAlignment="1">
      <alignment horizontal="left" vertical="center"/>
    </xf>
    <xf numFmtId="1" fontId="20" fillId="25" borderId="13" xfId="0" applyNumberFormat="1" applyFont="1" applyFill="1" applyBorder="1" applyAlignment="1">
      <alignment horizontal="center" vertical="center" wrapText="1"/>
    </xf>
    <xf numFmtId="49" fontId="48" fillId="2" borderId="18" xfId="0" applyNumberFormat="1" applyFont="1" applyFill="1" applyBorder="1" applyAlignment="1">
      <alignment horizontal="left" vertical="center"/>
    </xf>
    <xf numFmtId="49" fontId="48" fillId="2" borderId="19" xfId="0" applyNumberFormat="1" applyFont="1" applyFill="1" applyBorder="1" applyAlignment="1">
      <alignment horizontal="left" vertical="center"/>
    </xf>
    <xf numFmtId="0" fontId="94" fillId="2" borderId="0" xfId="0" applyFont="1" applyFill="1" applyAlignment="1">
      <alignment horizontal="left" vertical="top" wrapText="1"/>
    </xf>
    <xf numFmtId="0" fontId="94" fillId="2" borderId="0" xfId="0" applyFont="1" applyFill="1" applyAlignment="1">
      <alignment horizontal="left" vertical="top"/>
    </xf>
    <xf numFmtId="49" fontId="119" fillId="0" borderId="0" xfId="0" applyNumberFormat="1" applyFont="1" applyAlignment="1">
      <alignment horizontal="justify" vertical="top" wrapText="1"/>
    </xf>
    <xf numFmtId="49" fontId="172" fillId="2" borderId="0" xfId="0" applyNumberFormat="1" applyFont="1" applyFill="1" applyAlignment="1">
      <alignment horizontal="justify" vertical="center" wrapText="1"/>
    </xf>
    <xf numFmtId="1" fontId="125" fillId="0" borderId="0" xfId="0" applyNumberFormat="1" applyFont="1" applyAlignment="1">
      <alignment horizontal="center" vertical="center"/>
    </xf>
    <xf numFmtId="1" fontId="125" fillId="0" borderId="50" xfId="0" applyNumberFormat="1" applyFont="1" applyBorder="1" applyAlignment="1">
      <alignment horizontal="center" vertical="center"/>
    </xf>
    <xf numFmtId="1" fontId="142" fillId="0" borderId="0" xfId="0" applyNumberFormat="1" applyFont="1" applyAlignment="1">
      <alignment horizontal="center" vertical="center" wrapText="1"/>
    </xf>
    <xf numFmtId="1" fontId="93" fillId="25" borderId="20" xfId="0" applyNumberFormat="1" applyFont="1" applyFill="1" applyBorder="1" applyAlignment="1">
      <alignment horizontal="center" vertical="center" wrapText="1"/>
    </xf>
    <xf numFmtId="1" fontId="93" fillId="25" borderId="21" xfId="0" applyNumberFormat="1" applyFont="1" applyFill="1" applyBorder="1" applyAlignment="1">
      <alignment horizontal="center" vertical="center" wrapText="1"/>
    </xf>
    <xf numFmtId="0" fontId="116" fillId="2" borderId="0" xfId="0" applyFont="1" applyFill="1" applyAlignment="1">
      <alignment horizontal="left" wrapText="1"/>
    </xf>
    <xf numFmtId="49" fontId="157" fillId="25" borderId="13" xfId="0" applyNumberFormat="1" applyFont="1" applyFill="1" applyBorder="1" applyAlignment="1">
      <alignment horizontal="center" vertical="center" wrapText="1"/>
    </xf>
    <xf numFmtId="49" fontId="157" fillId="25" borderId="13" xfId="0" applyNumberFormat="1" applyFont="1" applyFill="1" applyBorder="1" applyAlignment="1">
      <alignment horizontal="center" vertical="center"/>
    </xf>
    <xf numFmtId="1" fontId="157" fillId="25" borderId="20" xfId="0" applyNumberFormat="1" applyFont="1" applyFill="1" applyBorder="1" applyAlignment="1">
      <alignment horizontal="center" vertical="center" wrapText="1"/>
    </xf>
    <xf numFmtId="1" fontId="157" fillId="25" borderId="21" xfId="0" applyNumberFormat="1" applyFont="1" applyFill="1" applyBorder="1" applyAlignment="1">
      <alignment horizontal="center" vertical="center" wrapText="1"/>
    </xf>
    <xf numFmtId="0" fontId="116" fillId="2" borderId="0" xfId="0" applyFont="1" applyFill="1" applyAlignment="1">
      <alignment horizontal="left" vertical="top" wrapText="1"/>
    </xf>
    <xf numFmtId="49" fontId="172" fillId="2" borderId="0" xfId="0" applyNumberFormat="1" applyFont="1" applyFill="1" applyAlignment="1">
      <alignment horizontal="justify" vertical="top" wrapText="1"/>
    </xf>
    <xf numFmtId="0" fontId="127" fillId="2" borderId="0" xfId="0" applyFont="1" applyFill="1" applyAlignment="1">
      <alignment horizontal="center" wrapText="1"/>
    </xf>
    <xf numFmtId="0" fontId="127" fillId="2" borderId="12" xfId="0" applyFont="1" applyFill="1" applyBorder="1" applyAlignment="1">
      <alignment horizontal="center" wrapText="1"/>
    </xf>
    <xf numFmtId="0" fontId="125" fillId="2" borderId="12" xfId="0" applyFont="1" applyFill="1" applyBorder="1" applyAlignment="1">
      <alignment horizontal="center" vertical="center" wrapText="1"/>
    </xf>
    <xf numFmtId="0" fontId="108" fillId="2" borderId="0" xfId="0" applyFont="1" applyFill="1" applyAlignment="1">
      <alignment horizontal="justify" vertical="center" wrapText="1"/>
    </xf>
    <xf numFmtId="0" fontId="94" fillId="2" borderId="0" xfId="0" applyFont="1" applyFill="1" applyAlignment="1">
      <alignment horizontal="justify" vertical="top" wrapText="1"/>
    </xf>
    <xf numFmtId="0" fontId="116" fillId="2" borderId="11" xfId="0" applyFont="1" applyFill="1" applyBorder="1" applyAlignment="1">
      <alignment horizontal="left" vertical="top" wrapText="1"/>
    </xf>
    <xf numFmtId="0" fontId="151" fillId="2" borderId="0" xfId="0" applyFont="1" applyFill="1" applyAlignment="1">
      <alignment horizontal="center" wrapText="1"/>
    </xf>
    <xf numFmtId="0" fontId="151" fillId="2" borderId="0" xfId="0" applyFont="1" applyFill="1" applyAlignment="1">
      <alignment horizontal="center"/>
    </xf>
    <xf numFmtId="1" fontId="127" fillId="0" borderId="50" xfId="0" applyNumberFormat="1" applyFont="1" applyBorder="1" applyAlignment="1">
      <alignment horizontal="center" vertical="center"/>
    </xf>
    <xf numFmtId="0" fontId="166" fillId="2" borderId="0" xfId="0" applyFont="1" applyFill="1" applyAlignment="1">
      <alignment horizontal="center" vertical="center"/>
    </xf>
    <xf numFmtId="0" fontId="166" fillId="2" borderId="50" xfId="0" applyFont="1" applyFill="1" applyBorder="1" applyAlignment="1">
      <alignment horizontal="center" vertical="center"/>
    </xf>
    <xf numFmtId="1" fontId="98" fillId="0" borderId="0" xfId="0" applyNumberFormat="1" applyFont="1" applyAlignment="1">
      <alignment horizontal="center" vertical="center" wrapText="1"/>
    </xf>
    <xf numFmtId="1" fontId="98" fillId="0" borderId="50" xfId="0" applyNumberFormat="1" applyFont="1" applyBorder="1" applyAlignment="1">
      <alignment horizontal="center" vertical="center"/>
    </xf>
    <xf numFmtId="0" fontId="101" fillId="2" borderId="0" xfId="0" applyFont="1" applyFill="1" applyAlignment="1">
      <alignment horizontal="center"/>
    </xf>
    <xf numFmtId="1" fontId="97" fillId="0" borderId="0" xfId="0" applyNumberFormat="1" applyFont="1" applyAlignment="1">
      <alignment horizontal="center" vertical="center" wrapText="1"/>
    </xf>
    <xf numFmtId="1" fontId="97" fillId="0" borderId="50" xfId="0" applyNumberFormat="1" applyFont="1" applyBorder="1" applyAlignment="1">
      <alignment horizontal="center" vertical="center" wrapText="1"/>
    </xf>
    <xf numFmtId="0" fontId="14" fillId="2" borderId="14"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7" xfId="0" applyFont="1" applyFill="1" applyBorder="1" applyAlignment="1">
      <alignment horizontal="left" vertical="center" wrapText="1"/>
    </xf>
    <xf numFmtId="168" fontId="17" fillId="2" borderId="20" xfId="1" applyNumberFormat="1" applyFont="1" applyFill="1" applyBorder="1" applyAlignment="1">
      <alignment horizontal="center" vertical="center"/>
    </xf>
    <xf numFmtId="168" fontId="17" fillId="2" borderId="21" xfId="1" applyNumberFormat="1" applyFont="1" applyFill="1" applyBorder="1" applyAlignment="1">
      <alignment horizontal="center" vertical="center"/>
    </xf>
    <xf numFmtId="0" fontId="3" fillId="36" borderId="13" xfId="0" applyFont="1" applyFill="1" applyBorder="1" applyAlignment="1">
      <alignment horizontal="center" vertical="center"/>
    </xf>
    <xf numFmtId="0" fontId="14" fillId="2" borderId="1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9" xfId="0" applyFont="1" applyFill="1" applyBorder="1" applyAlignment="1">
      <alignment horizontal="left" vertical="center" wrapText="1"/>
    </xf>
    <xf numFmtId="1" fontId="20" fillId="25" borderId="18" xfId="0" applyNumberFormat="1" applyFont="1" applyFill="1" applyBorder="1" applyAlignment="1">
      <alignment horizontal="left" vertical="center" wrapText="1"/>
    </xf>
    <xf numFmtId="1" fontId="20" fillId="25" borderId="1" xfId="0" applyNumberFormat="1" applyFont="1" applyFill="1" applyBorder="1" applyAlignment="1">
      <alignment horizontal="left" vertical="center" wrapText="1"/>
    </xf>
    <xf numFmtId="1" fontId="20" fillId="25" borderId="19" xfId="0" applyNumberFormat="1" applyFont="1" applyFill="1" applyBorder="1" applyAlignment="1">
      <alignment horizontal="left" vertical="center" wrapText="1"/>
    </xf>
    <xf numFmtId="1" fontId="20" fillId="25" borderId="20" xfId="0" applyNumberFormat="1" applyFont="1" applyFill="1" applyBorder="1" applyAlignment="1">
      <alignment horizontal="center" vertical="center" wrapText="1"/>
    </xf>
    <xf numFmtId="1" fontId="20" fillId="25" borderId="21" xfId="0" applyNumberFormat="1" applyFont="1" applyFill="1" applyBorder="1" applyAlignment="1">
      <alignment horizontal="center" vertical="center" wrapText="1"/>
    </xf>
    <xf numFmtId="0" fontId="19" fillId="25" borderId="20" xfId="0" applyFont="1" applyFill="1" applyBorder="1" applyAlignment="1">
      <alignment horizontal="center" vertical="center"/>
    </xf>
    <xf numFmtId="0" fontId="19" fillId="25" borderId="21" xfId="0" applyFont="1" applyFill="1" applyBorder="1" applyAlignment="1">
      <alignment horizontal="center" vertical="center"/>
    </xf>
    <xf numFmtId="0" fontId="14" fillId="2" borderId="13" xfId="0" applyFont="1" applyFill="1" applyBorder="1" applyAlignment="1">
      <alignment horizontal="left" vertical="center" wrapText="1"/>
    </xf>
    <xf numFmtId="0" fontId="65" fillId="2" borderId="0" xfId="0" applyFont="1" applyFill="1" applyAlignment="1">
      <alignment horizontal="justify" vertical="center" wrapText="1"/>
    </xf>
    <xf numFmtId="1" fontId="20" fillId="25" borderId="18" xfId="0" applyNumberFormat="1" applyFont="1" applyFill="1" applyBorder="1" applyAlignment="1">
      <alignment horizontal="center" vertical="center" wrapText="1"/>
    </xf>
    <xf numFmtId="1" fontId="20" fillId="25" borderId="1" xfId="0" applyNumberFormat="1" applyFont="1" applyFill="1" applyBorder="1" applyAlignment="1">
      <alignment horizontal="center" vertical="center" wrapText="1"/>
    </xf>
    <xf numFmtId="1" fontId="20" fillId="25" borderId="19" xfId="0" applyNumberFormat="1" applyFont="1" applyFill="1" applyBorder="1" applyAlignment="1">
      <alignment horizontal="center" vertical="center" wrapText="1"/>
    </xf>
    <xf numFmtId="1" fontId="20" fillId="25" borderId="18" xfId="0" applyNumberFormat="1" applyFont="1" applyFill="1" applyBorder="1" applyAlignment="1">
      <alignment horizontal="center" vertical="center"/>
    </xf>
    <xf numFmtId="1" fontId="20" fillId="25" borderId="1" xfId="0" applyNumberFormat="1" applyFont="1" applyFill="1" applyBorder="1" applyAlignment="1">
      <alignment horizontal="center" vertical="center"/>
    </xf>
    <xf numFmtId="1" fontId="20" fillId="25" borderId="19" xfId="0" applyNumberFormat="1" applyFont="1" applyFill="1" applyBorder="1" applyAlignment="1">
      <alignment horizontal="center" vertical="center"/>
    </xf>
    <xf numFmtId="0" fontId="27" fillId="2" borderId="0" xfId="0" applyFont="1" applyFill="1" applyAlignment="1">
      <alignment horizontal="center" vertical="center" wrapText="1"/>
    </xf>
    <xf numFmtId="0" fontId="30" fillId="2" borderId="13" xfId="0" applyFont="1" applyFill="1" applyBorder="1" applyAlignment="1">
      <alignment horizontal="justify" vertical="top" wrapText="1"/>
    </xf>
    <xf numFmtId="3" fontId="70" fillId="0" borderId="0" xfId="0" applyNumberFormat="1" applyFont="1" applyAlignment="1">
      <alignment horizontal="center" vertical="center"/>
    </xf>
    <xf numFmtId="0" fontId="69" fillId="0" borderId="0" xfId="0" applyFont="1" applyAlignment="1">
      <alignment horizontal="left" vertical="center" wrapText="1"/>
    </xf>
    <xf numFmtId="1" fontId="68" fillId="0" borderId="0" xfId="0" applyNumberFormat="1" applyFont="1" applyAlignment="1">
      <alignment horizontal="center" vertical="center" wrapText="1"/>
    </xf>
    <xf numFmtId="1" fontId="68" fillId="2" borderId="0" xfId="0" applyNumberFormat="1" applyFont="1" applyFill="1" applyAlignment="1">
      <alignment horizontal="center" vertical="center" wrapText="1"/>
    </xf>
    <xf numFmtId="0" fontId="69" fillId="2" borderId="0" xfId="0" applyFont="1" applyFill="1" applyAlignment="1">
      <alignment horizontal="left" vertical="center" wrapText="1"/>
    </xf>
    <xf numFmtId="0" fontId="56" fillId="2" borderId="0" xfId="0" applyFont="1" applyFill="1" applyAlignment="1">
      <alignment horizontal="justify" vertical="center" wrapText="1"/>
    </xf>
    <xf numFmtId="9" fontId="73" fillId="2" borderId="32" xfId="1" applyFont="1" applyFill="1" applyBorder="1" applyAlignment="1">
      <alignment horizontal="justify" vertical="center" wrapText="1"/>
    </xf>
    <xf numFmtId="9" fontId="73" fillId="2" borderId="33" xfId="1" applyFont="1" applyFill="1" applyBorder="1" applyAlignment="1">
      <alignment horizontal="justify" vertical="center" wrapText="1"/>
    </xf>
    <xf numFmtId="9" fontId="73" fillId="2" borderId="34" xfId="1" applyFont="1" applyFill="1" applyBorder="1" applyAlignment="1">
      <alignment horizontal="justify" vertical="center" wrapText="1"/>
    </xf>
    <xf numFmtId="9" fontId="73" fillId="2" borderId="35" xfId="1" applyFont="1" applyFill="1" applyBorder="1" applyAlignment="1">
      <alignment horizontal="justify" vertical="center" wrapText="1"/>
    </xf>
    <xf numFmtId="9" fontId="73" fillId="2" borderId="0" xfId="1" applyFont="1" applyFill="1" applyBorder="1" applyAlignment="1">
      <alignment horizontal="justify" vertical="center" wrapText="1"/>
    </xf>
    <xf numFmtId="9" fontId="73" fillId="2" borderId="36" xfId="1" applyFont="1" applyFill="1" applyBorder="1" applyAlignment="1">
      <alignment horizontal="justify" vertical="center" wrapText="1"/>
    </xf>
    <xf numFmtId="9" fontId="73" fillId="2" borderId="37" xfId="1" applyFont="1" applyFill="1" applyBorder="1" applyAlignment="1">
      <alignment horizontal="justify" vertical="center" wrapText="1"/>
    </xf>
    <xf numFmtId="9" fontId="73" fillId="2" borderId="38" xfId="1" applyFont="1" applyFill="1" applyBorder="1" applyAlignment="1">
      <alignment horizontal="justify" vertical="center" wrapText="1"/>
    </xf>
    <xf numFmtId="9" fontId="73" fillId="2" borderId="39" xfId="1" applyFont="1" applyFill="1" applyBorder="1" applyAlignment="1">
      <alignment horizontal="justify" vertical="center" wrapText="1"/>
    </xf>
    <xf numFmtId="0" fontId="104" fillId="0" borderId="1" xfId="0" applyFont="1" applyBorder="1" applyAlignment="1">
      <alignment horizontal="left" vertical="top" wrapText="1"/>
    </xf>
    <xf numFmtId="0" fontId="142" fillId="2" borderId="0" xfId="0" applyFont="1" applyFill="1" applyBorder="1" applyAlignment="1">
      <alignment horizontal="center" vertical="center" wrapText="1"/>
    </xf>
    <xf numFmtId="0" fontId="142" fillId="2" borderId="50" xfId="0" applyFont="1" applyFill="1" applyBorder="1" applyAlignment="1">
      <alignment horizontal="center" vertical="center" wrapText="1"/>
    </xf>
    <xf numFmtId="49" fontId="110" fillId="2" borderId="0" xfId="0" applyNumberFormat="1" applyFont="1" applyFill="1" applyAlignment="1">
      <alignment horizontal="justify" vertical="top" wrapText="1"/>
    </xf>
    <xf numFmtId="0" fontId="104" fillId="0" borderId="60" xfId="0" applyFont="1" applyBorder="1" applyAlignment="1">
      <alignment horizontal="left" vertical="top" wrapText="1"/>
    </xf>
    <xf numFmtId="0" fontId="104" fillId="2" borderId="11" xfId="0" applyFont="1" applyFill="1" applyBorder="1" applyAlignment="1">
      <alignment horizontal="justify" vertical="center" wrapText="1"/>
    </xf>
    <xf numFmtId="0" fontId="104" fillId="2" borderId="0" xfId="0" applyFont="1" applyFill="1" applyAlignment="1">
      <alignment horizontal="justify" vertical="center" wrapText="1"/>
    </xf>
    <xf numFmtId="0" fontId="104" fillId="2" borderId="12" xfId="0" applyFont="1" applyFill="1" applyBorder="1" applyAlignment="1">
      <alignment horizontal="justify" vertical="center" wrapText="1"/>
    </xf>
    <xf numFmtId="0" fontId="172" fillId="2" borderId="11" xfId="0" applyFont="1" applyFill="1" applyBorder="1" applyAlignment="1">
      <alignment horizontal="justify" vertical="center" wrapText="1"/>
    </xf>
    <xf numFmtId="0" fontId="172" fillId="2" borderId="0" xfId="0" applyFont="1" applyFill="1" applyAlignment="1">
      <alignment horizontal="justify" vertical="center" wrapText="1"/>
    </xf>
    <xf numFmtId="0" fontId="172" fillId="2" borderId="12" xfId="0" applyFont="1" applyFill="1" applyBorder="1" applyAlignment="1">
      <alignment horizontal="justify" vertical="center" wrapText="1"/>
    </xf>
    <xf numFmtId="0" fontId="104" fillId="2" borderId="60" xfId="0" applyFont="1" applyFill="1" applyBorder="1" applyAlignment="1">
      <alignment horizontal="left" vertical="top" wrapText="1"/>
    </xf>
    <xf numFmtId="0" fontId="142" fillId="2" borderId="0" xfId="0" applyFont="1" applyFill="1" applyAlignment="1">
      <alignment horizontal="center" vertical="top" wrapText="1"/>
    </xf>
    <xf numFmtId="0" fontId="141" fillId="2" borderId="12" xfId="0" applyFont="1" applyFill="1" applyBorder="1" applyAlignment="1">
      <alignment horizontal="center" vertical="center"/>
    </xf>
    <xf numFmtId="0" fontId="104" fillId="2" borderId="1" xfId="0" applyFont="1" applyFill="1" applyBorder="1" applyAlignment="1">
      <alignment horizontal="left" vertical="top" wrapText="1"/>
    </xf>
    <xf numFmtId="0" fontId="104" fillId="2" borderId="0" xfId="0" applyFont="1" applyFill="1" applyAlignment="1">
      <alignment horizontal="left" vertical="top" wrapText="1"/>
    </xf>
    <xf numFmtId="0" fontId="142" fillId="2" borderId="0" xfId="0" applyFont="1" applyFill="1" applyAlignment="1">
      <alignment horizontal="left" vertical="top" wrapText="1"/>
    </xf>
    <xf numFmtId="0" fontId="112" fillId="2" borderId="0" xfId="0" applyFont="1" applyFill="1" applyAlignment="1">
      <alignment horizontal="right" vertical="center" wrapText="1"/>
    </xf>
    <xf numFmtId="0" fontId="167" fillId="2" borderId="0" xfId="0" applyFont="1" applyFill="1" applyAlignment="1">
      <alignment horizontal="right" vertical="center"/>
    </xf>
    <xf numFmtId="0" fontId="94" fillId="2" borderId="0" xfId="0" applyFont="1" applyFill="1" applyAlignment="1">
      <alignment horizontal="left" vertical="center" wrapText="1"/>
    </xf>
    <xf numFmtId="0" fontId="142" fillId="2" borderId="0" xfId="0" applyFont="1" applyFill="1" applyBorder="1" applyAlignment="1">
      <alignment horizontal="center" vertical="center"/>
    </xf>
    <xf numFmtId="0" fontId="142" fillId="2" borderId="50" xfId="0" applyFont="1" applyFill="1" applyBorder="1" applyAlignment="1">
      <alignment horizontal="center" vertical="center"/>
    </xf>
    <xf numFmtId="0" fontId="104" fillId="2" borderId="0" xfId="0" applyFont="1" applyFill="1" applyAlignment="1">
      <alignment horizontal="center" vertical="top" wrapText="1"/>
    </xf>
    <xf numFmtId="0" fontId="23" fillId="2" borderId="18" xfId="56" applyFont="1" applyFill="1" applyBorder="1" applyAlignment="1">
      <alignment horizontal="left" vertical="center" wrapText="1"/>
    </xf>
    <xf numFmtId="0" fontId="23" fillId="2" borderId="19" xfId="56" applyFont="1" applyFill="1" applyBorder="1" applyAlignment="1">
      <alignment horizontal="left" vertical="center" wrapText="1"/>
    </xf>
    <xf numFmtId="0" fontId="23" fillId="2" borderId="18" xfId="56" applyFont="1" applyFill="1" applyBorder="1" applyAlignment="1">
      <alignment horizontal="left" vertical="center"/>
    </xf>
    <xf numFmtId="0" fontId="23" fillId="2" borderId="19" xfId="56" applyFont="1" applyFill="1" applyBorder="1" applyAlignment="1">
      <alignment horizontal="left" vertical="center"/>
    </xf>
    <xf numFmtId="0" fontId="25" fillId="2" borderId="0" xfId="68" applyFont="1" applyFill="1" applyAlignment="1">
      <alignment horizontal="justify" vertical="top" wrapText="1"/>
    </xf>
    <xf numFmtId="0" fontId="95" fillId="62" borderId="0" xfId="0" applyFont="1" applyFill="1" applyAlignment="1">
      <alignment horizontal="center" vertical="center"/>
    </xf>
    <xf numFmtId="0" fontId="14" fillId="26" borderId="18" xfId="0" applyFont="1" applyFill="1" applyBorder="1" applyAlignment="1">
      <alignment horizontal="center" vertical="center"/>
    </xf>
    <xf numFmtId="0" fontId="14" fillId="26" borderId="19" xfId="0" applyFont="1" applyFill="1" applyBorder="1" applyAlignment="1">
      <alignment horizontal="center" vertical="center"/>
    </xf>
    <xf numFmtId="1" fontId="22" fillId="25" borderId="14" xfId="0" applyNumberFormat="1" applyFont="1" applyFill="1" applyBorder="1" applyAlignment="1">
      <alignment horizontal="center" vertical="center"/>
    </xf>
    <xf numFmtId="1" fontId="22" fillId="25" borderId="15" xfId="0" applyNumberFormat="1" applyFont="1" applyFill="1" applyBorder="1" applyAlignment="1">
      <alignment horizontal="center" vertical="center"/>
    </xf>
    <xf numFmtId="1" fontId="22" fillId="25" borderId="16" xfId="0" applyNumberFormat="1" applyFont="1" applyFill="1" applyBorder="1" applyAlignment="1">
      <alignment horizontal="center" vertical="center"/>
    </xf>
    <xf numFmtId="1" fontId="22" fillId="25" borderId="17" xfId="0" applyNumberFormat="1" applyFont="1" applyFill="1" applyBorder="1" applyAlignment="1">
      <alignment horizontal="center" vertical="center"/>
    </xf>
    <xf numFmtId="0" fontId="27" fillId="2" borderId="0" xfId="0" applyFont="1" applyFill="1" applyAlignment="1">
      <alignment horizontal="right" vertical="center"/>
    </xf>
    <xf numFmtId="0" fontId="15" fillId="2" borderId="14" xfId="0" applyFont="1" applyFill="1" applyBorder="1" applyAlignment="1">
      <alignment horizontal="justify" vertical="top" wrapText="1"/>
    </xf>
    <xf numFmtId="0" fontId="15" fillId="2" borderId="11" xfId="0" applyFont="1" applyFill="1" applyBorder="1" applyAlignment="1">
      <alignment horizontal="justify" vertical="top" wrapText="1"/>
    </xf>
    <xf numFmtId="0" fontId="15" fillId="2" borderId="15" xfId="0" applyFont="1" applyFill="1" applyBorder="1" applyAlignment="1">
      <alignment horizontal="justify" vertical="top" wrapText="1"/>
    </xf>
    <xf numFmtId="0" fontId="15" fillId="2" borderId="16" xfId="0" applyFont="1" applyFill="1" applyBorder="1" applyAlignment="1">
      <alignment horizontal="justify" vertical="top" wrapText="1"/>
    </xf>
    <xf numFmtId="0" fontId="15" fillId="2" borderId="12" xfId="0" applyFont="1" applyFill="1" applyBorder="1" applyAlignment="1">
      <alignment horizontal="justify" vertical="top" wrapText="1"/>
    </xf>
    <xf numFmtId="0" fontId="15" fillId="2" borderId="17" xfId="0" applyFont="1" applyFill="1" applyBorder="1" applyAlignment="1">
      <alignment horizontal="justify" vertical="top" wrapText="1"/>
    </xf>
    <xf numFmtId="1" fontId="22" fillId="25" borderId="13" xfId="0" applyNumberFormat="1" applyFont="1" applyFill="1" applyBorder="1" applyAlignment="1">
      <alignment horizontal="center" vertical="center"/>
    </xf>
    <xf numFmtId="1" fontId="22" fillId="25" borderId="20" xfId="0" applyNumberFormat="1" applyFont="1" applyFill="1" applyBorder="1" applyAlignment="1">
      <alignment horizontal="center" vertical="center"/>
    </xf>
    <xf numFmtId="1" fontId="22" fillId="25" borderId="21" xfId="0" applyNumberFormat="1" applyFont="1" applyFill="1" applyBorder="1" applyAlignment="1">
      <alignment horizontal="center" vertical="center"/>
    </xf>
    <xf numFmtId="0" fontId="20" fillId="25" borderId="20" xfId="0" applyFont="1" applyFill="1" applyBorder="1" applyAlignment="1">
      <alignment horizontal="center" vertical="center" wrapText="1"/>
    </xf>
    <xf numFmtId="0" fontId="20" fillId="25" borderId="22" xfId="0" applyFont="1" applyFill="1" applyBorder="1" applyAlignment="1">
      <alignment horizontal="center" vertical="center" wrapText="1"/>
    </xf>
    <xf numFmtId="0" fontId="14" fillId="26" borderId="18" xfId="0" applyFont="1" applyFill="1" applyBorder="1" applyAlignment="1">
      <alignment horizontal="left" vertical="center"/>
    </xf>
    <xf numFmtId="0" fontId="14" fillId="26" borderId="19" xfId="0" applyFont="1" applyFill="1" applyBorder="1" applyAlignment="1">
      <alignment horizontal="left" vertical="center"/>
    </xf>
    <xf numFmtId="1" fontId="125" fillId="0" borderId="0" xfId="0" applyNumberFormat="1" applyFont="1" applyFill="1" applyBorder="1" applyAlignment="1">
      <alignment horizontal="center" vertical="center" wrapText="1"/>
    </xf>
    <xf numFmtId="1" fontId="125" fillId="0" borderId="50" xfId="0" applyNumberFormat="1" applyFont="1" applyFill="1" applyBorder="1" applyAlignment="1">
      <alignment horizontal="center" vertical="center" wrapText="1"/>
    </xf>
    <xf numFmtId="0" fontId="94" fillId="2" borderId="12" xfId="0" applyFont="1" applyFill="1" applyBorder="1" applyAlignment="1">
      <alignment horizontal="left" vertical="center" wrapText="1"/>
    </xf>
    <xf numFmtId="0" fontId="104" fillId="2" borderId="12" xfId="0" applyFont="1" applyFill="1" applyBorder="1" applyAlignment="1">
      <alignment horizontal="left" vertical="center" wrapText="1"/>
    </xf>
    <xf numFmtId="0" fontId="104" fillId="2" borderId="0" xfId="68" applyFont="1" applyFill="1" applyAlignment="1">
      <alignment horizontal="justify" vertical="top" wrapText="1"/>
    </xf>
    <xf numFmtId="0" fontId="174" fillId="2" borderId="0" xfId="0" applyFont="1" applyFill="1" applyAlignment="1">
      <alignment horizontal="center" vertical="center" wrapText="1"/>
    </xf>
    <xf numFmtId="0" fontId="94" fillId="2" borderId="14" xfId="0" applyFont="1" applyFill="1" applyBorder="1" applyAlignment="1">
      <alignment horizontal="center" vertical="top" wrapText="1"/>
    </xf>
    <xf numFmtId="0" fontId="94" fillId="2" borderId="11" xfId="0" applyFont="1" applyFill="1" applyBorder="1" applyAlignment="1">
      <alignment horizontal="center" vertical="top" wrapText="1"/>
    </xf>
    <xf numFmtId="0" fontId="94" fillId="2" borderId="15" xfId="0" applyFont="1" applyFill="1" applyBorder="1" applyAlignment="1">
      <alignment horizontal="center" vertical="top" wrapText="1"/>
    </xf>
    <xf numFmtId="0" fontId="94" fillId="2" borderId="9" xfId="0" applyFont="1" applyFill="1" applyBorder="1" applyAlignment="1">
      <alignment horizontal="center" vertical="top" wrapText="1"/>
    </xf>
    <xf numFmtId="0" fontId="94" fillId="2" borderId="0" xfId="0" applyFont="1" applyFill="1" applyAlignment="1">
      <alignment horizontal="center" vertical="top" wrapText="1"/>
    </xf>
    <xf numFmtId="0" fontId="94" fillId="2" borderId="10" xfId="0" applyFont="1" applyFill="1" applyBorder="1" applyAlignment="1">
      <alignment horizontal="center" vertical="top" wrapText="1"/>
    </xf>
    <xf numFmtId="0" fontId="94" fillId="2" borderId="16" xfId="0" applyFont="1" applyFill="1" applyBorder="1" applyAlignment="1">
      <alignment horizontal="center" vertical="top" wrapText="1"/>
    </xf>
    <xf numFmtId="0" fontId="94" fillId="2" borderId="12" xfId="0" applyFont="1" applyFill="1" applyBorder="1" applyAlignment="1">
      <alignment horizontal="center" vertical="top" wrapText="1"/>
    </xf>
    <xf numFmtId="0" fontId="94" fillId="2" borderId="17" xfId="0" applyFont="1" applyFill="1" applyBorder="1" applyAlignment="1">
      <alignment horizontal="center" vertical="top" wrapText="1"/>
    </xf>
    <xf numFmtId="1" fontId="125" fillId="0" borderId="0" xfId="0" applyNumberFormat="1" applyFont="1" applyFill="1" applyBorder="1" applyAlignment="1">
      <alignment horizontal="center" vertical="center"/>
    </xf>
    <xf numFmtId="1" fontId="125" fillId="0" borderId="50" xfId="0" applyNumberFormat="1" applyFont="1" applyFill="1" applyBorder="1" applyAlignment="1">
      <alignment horizontal="center" vertical="center"/>
    </xf>
    <xf numFmtId="1" fontId="127" fillId="0" borderId="0" xfId="0" applyNumberFormat="1" applyFont="1" applyFill="1" applyBorder="1" applyAlignment="1">
      <alignment horizontal="center" vertical="center" wrapText="1"/>
    </xf>
    <xf numFmtId="1" fontId="127" fillId="0" borderId="50" xfId="0" applyNumberFormat="1" applyFont="1" applyFill="1" applyBorder="1" applyAlignment="1">
      <alignment horizontal="center" vertical="center"/>
    </xf>
    <xf numFmtId="0" fontId="104" fillId="2" borderId="11" xfId="0" applyFont="1" applyFill="1" applyBorder="1" applyAlignment="1">
      <alignment horizontal="center" vertical="top" wrapText="1"/>
    </xf>
    <xf numFmtId="0" fontId="175" fillId="2" borderId="0" xfId="0" applyFont="1" applyFill="1" applyAlignment="1">
      <alignment horizontal="center" vertical="center" wrapText="1"/>
    </xf>
    <xf numFmtId="0" fontId="108" fillId="2" borderId="0" xfId="68" applyFont="1" applyFill="1" applyAlignment="1">
      <alignment horizontal="justify" vertical="top" wrapText="1"/>
    </xf>
    <xf numFmtId="0" fontId="173" fillId="2" borderId="0" xfId="0" applyFont="1" applyFill="1" applyAlignment="1">
      <alignment horizontal="center" vertical="center" wrapText="1"/>
    </xf>
  </cellXfs>
  <cellStyles count="131">
    <cellStyle name="20% - Énfasis1 2" xfId="6"/>
    <cellStyle name="20% - Énfasis1 2 2" xfId="7"/>
    <cellStyle name="20% - Énfasis1 3" xfId="84"/>
    <cellStyle name="20% - Énfasis2 2" xfId="8"/>
    <cellStyle name="20% - Énfasis2 2 2" xfId="9"/>
    <cellStyle name="20% - Énfasis2 3" xfId="85"/>
    <cellStyle name="20% - Énfasis3 2" xfId="10"/>
    <cellStyle name="20% - Énfasis3 2 2" xfId="11"/>
    <cellStyle name="20% - Énfasis3 3" xfId="86"/>
    <cellStyle name="20% - Énfasis4 2" xfId="12"/>
    <cellStyle name="20% - Énfasis4 2 2" xfId="13"/>
    <cellStyle name="20% - Énfasis4 3" xfId="87"/>
    <cellStyle name="20% - Énfasis5 2" xfId="14"/>
    <cellStyle name="20% - Énfasis5 2 2" xfId="15"/>
    <cellStyle name="20% - Énfasis5 3" xfId="88"/>
    <cellStyle name="20% - Énfasis6 2" xfId="16"/>
    <cellStyle name="20% - Énfasis6 2 2" xfId="17"/>
    <cellStyle name="20% - Énfasis6 3" xfId="89"/>
    <cellStyle name="40% - Énfasis1 2" xfId="18"/>
    <cellStyle name="40% - Énfasis1 2 2" xfId="19"/>
    <cellStyle name="40% - Énfasis1 3" xfId="90"/>
    <cellStyle name="40% - Énfasis2 2" xfId="20"/>
    <cellStyle name="40% - Énfasis2 2 2" xfId="21"/>
    <cellStyle name="40% - Énfasis2 3" xfId="91"/>
    <cellStyle name="40% - Énfasis3 2" xfId="22"/>
    <cellStyle name="40% - Énfasis3 2 2" xfId="23"/>
    <cellStyle name="40% - Énfasis3 3" xfId="92"/>
    <cellStyle name="40% - Énfasis4 2" xfId="24"/>
    <cellStyle name="40% - Énfasis4 2 2" xfId="25"/>
    <cellStyle name="40% - Énfasis4 3" xfId="93"/>
    <cellStyle name="40% - Énfasis5 2" xfId="26"/>
    <cellStyle name="40% - Énfasis5 2 2" xfId="27"/>
    <cellStyle name="40% - Énfasis5 3" xfId="94"/>
    <cellStyle name="40% - Énfasis6 2" xfId="28"/>
    <cellStyle name="40% - Énfasis6 2 2" xfId="29"/>
    <cellStyle name="40% - Énfasis6 3" xfId="95"/>
    <cellStyle name="60% - Énfasis1 2" xfId="30"/>
    <cellStyle name="60% - Énfasis1 3" xfId="96"/>
    <cellStyle name="60% - Énfasis2 2" xfId="97"/>
    <cellStyle name="60% - Énfasis3 2" xfId="31"/>
    <cellStyle name="60% - Énfasis3 3" xfId="98"/>
    <cellStyle name="60% - Énfasis4 2" xfId="32"/>
    <cellStyle name="60% - Énfasis4 3" xfId="99"/>
    <cellStyle name="60% - Énfasis5 2" xfId="100"/>
    <cellStyle name="60% - Énfasis6 2" xfId="33"/>
    <cellStyle name="60% - Énfasis6 3" xfId="101"/>
    <cellStyle name="Cálculo 2" xfId="34"/>
    <cellStyle name="Cálculo 3" xfId="102"/>
    <cellStyle name="Celda de comprobación 2" xfId="103"/>
    <cellStyle name="Celda vinculada 2" xfId="104"/>
    <cellStyle name="Encabezado 4 2" xfId="35"/>
    <cellStyle name="Encabezado 4 3" xfId="105"/>
    <cellStyle name="ENDARO" xfId="106"/>
    <cellStyle name="Énfasis1 2" xfId="36"/>
    <cellStyle name="Énfasis1 3" xfId="107"/>
    <cellStyle name="Énfasis2 2" xfId="108"/>
    <cellStyle name="Énfasis3 2" xfId="109"/>
    <cellStyle name="Énfasis4 2" xfId="37"/>
    <cellStyle name="Énfasis4 3" xfId="110"/>
    <cellStyle name="Énfasis5 2" xfId="111"/>
    <cellStyle name="Énfasis6 2" xfId="112"/>
    <cellStyle name="Entrada 2" xfId="38"/>
    <cellStyle name="Entrada 3" xfId="113"/>
    <cellStyle name="Euro" xfId="114"/>
    <cellStyle name="Hipervínculo" xfId="68" builtinId="8"/>
    <cellStyle name="Hipervínculo 2" xfId="70"/>
    <cellStyle name="Hipervínculo 3" xfId="115"/>
    <cellStyle name="Incorrecto 2" xfId="116"/>
    <cellStyle name="JUJU" xfId="117"/>
    <cellStyle name="Millares" xfId="3" builtinId="3"/>
    <cellStyle name="Millares [0]" xfId="80" builtinId="6"/>
    <cellStyle name="Millares 10" xfId="118"/>
    <cellStyle name="Millares 2" xfId="2"/>
    <cellStyle name="Millares 2 2" xfId="41"/>
    <cellStyle name="Millares 2 3" xfId="42"/>
    <cellStyle name="Millares 2 3 2" xfId="71"/>
    <cellStyle name="Millares 2 4" xfId="40"/>
    <cellStyle name="Millares 2 5" xfId="77"/>
    <cellStyle name="Millares 2 6" xfId="119"/>
    <cellStyle name="Millares 3" xfId="43"/>
    <cellStyle name="Millares 3 2" xfId="44"/>
    <cellStyle name="Millares 3 2 2" xfId="73"/>
    <cellStyle name="Millares 3 3" xfId="45"/>
    <cellStyle name="Millares 3 3 2" xfId="74"/>
    <cellStyle name="Millares 3 4" xfId="72"/>
    <cellStyle name="Millares 4" xfId="46"/>
    <cellStyle name="Millares 5" xfId="47"/>
    <cellStyle name="Millares 6" xfId="48"/>
    <cellStyle name="Millares 7" xfId="49"/>
    <cellStyle name="Millares 7 2" xfId="75"/>
    <cellStyle name="Millares 8" xfId="50"/>
    <cellStyle name="Millares 8 2" xfId="76"/>
    <cellStyle name="Millares 9" xfId="39"/>
    <cellStyle name="Moneda" xfId="69" builtinId="4"/>
    <cellStyle name="Moneda 2" xfId="83"/>
    <cellStyle name="Neutral 2" xfId="120"/>
    <cellStyle name="Normal" xfId="0" builtinId="0"/>
    <cellStyle name="Normal 10" xfId="81"/>
    <cellStyle name="Normal 2" xfId="4"/>
    <cellStyle name="Normal 2 2" xfId="51"/>
    <cellStyle name="Normal 2 3" xfId="82"/>
    <cellStyle name="Normal 3" xfId="52"/>
    <cellStyle name="Normal 3 2" xfId="53"/>
    <cellStyle name="Normal 3 3" xfId="121"/>
    <cellStyle name="Normal 4" xfId="54"/>
    <cellStyle name="Normal 5" xfId="55"/>
    <cellStyle name="Normal 6" xfId="56"/>
    <cellStyle name="Normal 7" xfId="57"/>
    <cellStyle name="Normal 8" xfId="58"/>
    <cellStyle name="Normal 8 2" xfId="59"/>
    <cellStyle name="Normal 9" xfId="5"/>
    <cellStyle name="Notas 2" xfId="60"/>
    <cellStyle name="Notas 2 2" xfId="61"/>
    <cellStyle name="Notas 3" xfId="122"/>
    <cellStyle name="Porcentaje" xfId="1" builtinId="5"/>
    <cellStyle name="Porcentaje 3" xfId="79"/>
    <cellStyle name="Porcentual 2" xfId="78"/>
    <cellStyle name="Porcentual 2 2" xfId="123"/>
    <cellStyle name="Salida 2" xfId="62"/>
    <cellStyle name="Salida 3" xfId="124"/>
    <cellStyle name="Texto de advertencia 2" xfId="125"/>
    <cellStyle name="Texto explicativo 2" xfId="126"/>
    <cellStyle name="Título 1 2" xfId="63"/>
    <cellStyle name="Título 2 2" xfId="64"/>
    <cellStyle name="Título 2 3" xfId="128"/>
    <cellStyle name="Título 3 2" xfId="65"/>
    <cellStyle name="Título 3 3" xfId="129"/>
    <cellStyle name="Título 4" xfId="66"/>
    <cellStyle name="Título 5" xfId="127"/>
    <cellStyle name="Total 2" xfId="67"/>
    <cellStyle name="Total 3" xfId="130"/>
  </cellStyles>
  <dxfs count="13313">
    <dxf>
      <font>
        <color rgb="FF9C0006"/>
      </font>
      <fill>
        <patternFill patternType="none">
          <bgColor auto="1"/>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color rgb="FF9C0006"/>
      </font>
    </dxf>
    <dxf>
      <font>
        <b/>
        <i val="0"/>
        <color rgb="FF9C0006"/>
      </font>
    </dxf>
    <dxf>
      <font>
        <b/>
        <i val="0"/>
        <color rgb="FF9C0006"/>
      </font>
    </dxf>
    <dxf>
      <font>
        <b/>
        <i val="0"/>
        <color rgb="FF9C0006"/>
      </font>
    </dxf>
    <dxf>
      <font>
        <b/>
        <i val="0"/>
        <color rgb="FF9C0006"/>
      </font>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fgColor indexed="64"/>
          <bgColor auto="1"/>
        </patternFill>
      </fill>
    </dxf>
    <dxf>
      <font>
        <color rgb="FF9C0006"/>
      </font>
      <fill>
        <patternFill patternType="none">
          <bgColor auto="1"/>
        </patternFill>
      </fill>
    </dxf>
    <dxf>
      <font>
        <color rgb="FF9C0006"/>
      </font>
      <fill>
        <patternFill patternType="none">
          <fgColor indexed="64"/>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bgColor rgb="FFFFC7CE"/>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fgColor indexed="64"/>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s>
  <tableStyles count="0" defaultTableStyle="TableStyleMedium2" defaultPivotStyle="PivotStyleLight16"/>
  <colors>
    <mruColors>
      <color rgb="FF32879E"/>
      <color rgb="FFFFC000"/>
      <color rgb="FF934607"/>
      <color rgb="FFFFE05B"/>
      <color rgb="FFFFE98B"/>
      <color rgb="FFEA6C6C"/>
      <color rgb="FF588824"/>
      <color rgb="FF0066FF"/>
      <color rgb="FFFF0000"/>
      <color rgb="FF093E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Anual Producción Real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spPr>
            <a:ln w="19050" cap="rnd">
              <a:solidFill>
                <a:srgbClr val="00B0F0"/>
              </a:solidFill>
              <a:prstDash val="solid"/>
              <a:round/>
            </a:ln>
            <a:effectLst/>
          </c:spPr>
          <c:marker>
            <c:symbol val="circle"/>
            <c:size val="4"/>
            <c:spPr>
              <a:solidFill>
                <a:srgbClr val="00B0F0"/>
              </a:solidFill>
              <a:ln w="9525">
                <a:solidFill>
                  <a:srgbClr val="00B0F0"/>
                </a:solidFill>
              </a:ln>
              <a:effectLst/>
            </c:spPr>
          </c:marker>
          <c:dLbls>
            <c:dLbl>
              <c:idx val="1"/>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D13-4476-8940-8A5242829531}"/>
                </c:ext>
                <c:ext xmlns:c15="http://schemas.microsoft.com/office/drawing/2012/chart" uri="{CE6537A1-D6FC-4f65-9D91-7224C49458BB}">
                  <c15:layout/>
                </c:ext>
              </c:extLst>
            </c:dLbl>
            <c:dLbl>
              <c:idx val="7"/>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D13-4476-8940-8A5242829531}"/>
                </c:ext>
                <c:ext xmlns:c15="http://schemas.microsoft.com/office/drawing/2012/chart" uri="{CE6537A1-D6FC-4f65-9D91-7224C49458BB}">
                  <c15:layout/>
                </c:ext>
              </c:extLst>
            </c:dLbl>
            <c:dLbl>
              <c:idx val="11"/>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D13-4476-8940-8A5242829531}"/>
                </c:ext>
                <c:ext xmlns:c15="http://schemas.microsoft.com/office/drawing/2012/chart" uri="{CE6537A1-D6FC-4f65-9D91-7224C49458BB}">
                  <c15:layout/>
                </c:ext>
              </c:extLst>
            </c:dLbl>
            <c:dLbl>
              <c:idx val="14"/>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D13-4476-8940-8A5242829531}"/>
                </c:ext>
                <c:ext xmlns:c15="http://schemas.microsoft.com/office/drawing/2012/chart" uri="{CE6537A1-D6FC-4f65-9D91-7224C49458BB}">
                  <c15:layout/>
                </c:ext>
              </c:extLst>
            </c:dLbl>
            <c:dLbl>
              <c:idx val="18"/>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D13-4476-8940-8A5242829531}"/>
                </c:ext>
                <c:ext xmlns:c15="http://schemas.microsoft.com/office/drawing/2012/chart" uri="{CE6537A1-D6FC-4f65-9D91-7224C49458BB}">
                  <c15:layout/>
                </c:ext>
              </c:extLst>
            </c:dLbl>
            <c:dLbl>
              <c:idx val="23"/>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D13-4476-8940-8A5242829531}"/>
                </c:ext>
                <c:ext xmlns:c15="http://schemas.microsoft.com/office/drawing/2012/chart" uri="{CE6537A1-D6FC-4f65-9D91-7224C49458BB}">
                  <c15:layout/>
                </c:ext>
              </c:extLst>
            </c:dLbl>
            <c:dLbl>
              <c:idx val="27"/>
              <c:layout>
                <c:manualLayout>
                  <c:x val="-2.0851483097004474E-2"/>
                  <c:y val="4.403296526709671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D13-4476-8940-8A5242829531}"/>
                </c:ext>
                <c:ext xmlns:c15="http://schemas.microsoft.com/office/drawing/2012/chart" uri="{CE6537A1-D6FC-4f65-9D91-7224C49458BB}">
                  <c15:layout/>
                </c:ext>
              </c:extLst>
            </c:dLbl>
            <c:dLbl>
              <c:idx val="33"/>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D13-4476-8940-8A5242829531}"/>
                </c:ext>
                <c:ext xmlns:c15="http://schemas.microsoft.com/office/drawing/2012/chart" uri="{CE6537A1-D6FC-4f65-9D91-7224C49458BB}">
                  <c15:layout/>
                </c:ext>
              </c:extLst>
            </c:dLbl>
            <c:dLbl>
              <c:idx val="37"/>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D13-4476-8940-8A5242829531}"/>
                </c:ext>
                <c:ext xmlns:c15="http://schemas.microsoft.com/office/drawing/2012/chart" uri="{CE6537A1-D6FC-4f65-9D91-7224C49458BB}">
                  <c15:layout/>
                </c:ext>
              </c:extLst>
            </c:dLbl>
            <c:dLbl>
              <c:idx val="46"/>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D13-4476-8940-8A5242829531}"/>
                </c:ext>
                <c:ext xmlns:c15="http://schemas.microsoft.com/office/drawing/2012/chart" uri="{CE6537A1-D6FC-4f65-9D91-7224C49458BB}">
                  <c15:layout/>
                </c:ext>
              </c:extLst>
            </c:dLbl>
            <c:dLbl>
              <c:idx val="49"/>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D13-4476-8940-8A5242829531}"/>
                </c:ext>
                <c:ext xmlns:c15="http://schemas.microsoft.com/office/drawing/2012/chart" uri="{CE6537A1-D6FC-4f65-9D91-7224C49458BB}">
                  <c15:layout/>
                </c:ext>
              </c:extLst>
            </c:dLbl>
            <c:dLbl>
              <c:idx val="51"/>
              <c:layout/>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D13-4476-8940-8A5242829531}"/>
                </c:ext>
                <c:ext xmlns:c15="http://schemas.microsoft.com/office/drawing/2012/chart" uri="{CE6537A1-D6FC-4f65-9D91-7224C49458BB}">
                  <c15:layout/>
                </c:ext>
              </c:extLst>
            </c:dLbl>
            <c:dLbl>
              <c:idx val="52"/>
              <c:layout/>
              <c:dLblPos val="t"/>
              <c:showLegendKey val="0"/>
              <c:showVal val="1"/>
              <c:showCatName val="0"/>
              <c:showSerName val="0"/>
              <c:showPercent val="0"/>
              <c:showBubbleSize val="0"/>
              <c:extLst>
                <c:ext xmlns:c15="http://schemas.microsoft.com/office/drawing/2012/chart" uri="{CE6537A1-D6FC-4f65-9D91-7224C49458BB}">
                  <c15:layout/>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Lst>
            </c:dLbl>
            <c:dLbl>
              <c:idx val="55"/>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D13-4476-8940-8A5242829531}"/>
                </c:ext>
                <c:ext xmlns:c15="http://schemas.microsoft.com/office/drawing/2012/chart" uri="{CE6537A1-D6FC-4f65-9D91-7224C49458BB}"/>
              </c:extLst>
            </c:dLbl>
            <c:dLbl>
              <c:idx val="59"/>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D13-4476-8940-8A5242829531}"/>
                </c:ext>
                <c:ext xmlns:c15="http://schemas.microsoft.com/office/drawing/2012/chart" uri="{CE6537A1-D6FC-4f65-9D91-7224C49458BB}"/>
              </c:extLst>
            </c:dLbl>
            <c:dLbl>
              <c:idx val="63"/>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D13-4476-8940-8A5242829531}"/>
                </c:ext>
                <c:ext xmlns:c15="http://schemas.microsoft.com/office/drawing/2012/chart" uri="{CE6537A1-D6FC-4f65-9D91-7224C49458BB}"/>
              </c:extLst>
            </c:dLbl>
            <c:dLbl>
              <c:idx val="64"/>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D13-4476-8940-8A5242829531}"/>
                </c:ext>
                <c:ext xmlns:c15="http://schemas.microsoft.com/office/drawing/2012/chart" uri="{CE6537A1-D6FC-4f65-9D91-7224C49458BB}"/>
              </c:extLst>
            </c:dLbl>
            <c:dLbl>
              <c:idx val="67"/>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DD13-4476-8940-8A5242829531}"/>
                </c:ext>
                <c:ext xmlns:c15="http://schemas.microsoft.com/office/drawing/2012/chart" uri="{CE6537A1-D6FC-4f65-9D91-7224C49458BB}"/>
              </c:extLst>
            </c:dLbl>
            <c:dLbl>
              <c:idx val="70"/>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DD13-4476-8940-8A5242829531}"/>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EMMET'!$A$75:$A$128</c:f>
              <c:numCache>
                <c:formatCode>mmm\-yy</c:formatCode>
                <c:ptCount val="54"/>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pt idx="21">
                  <c:v>43770</c:v>
                </c:pt>
                <c:pt idx="22">
                  <c:v>43800</c:v>
                </c:pt>
                <c:pt idx="23">
                  <c:v>43831</c:v>
                </c:pt>
                <c:pt idx="24">
                  <c:v>43862</c:v>
                </c:pt>
                <c:pt idx="25">
                  <c:v>43891</c:v>
                </c:pt>
                <c:pt idx="26">
                  <c:v>43922</c:v>
                </c:pt>
                <c:pt idx="27">
                  <c:v>43952</c:v>
                </c:pt>
                <c:pt idx="28">
                  <c:v>43983</c:v>
                </c:pt>
                <c:pt idx="29">
                  <c:v>44013</c:v>
                </c:pt>
                <c:pt idx="30">
                  <c:v>44044</c:v>
                </c:pt>
                <c:pt idx="31">
                  <c:v>44075</c:v>
                </c:pt>
                <c:pt idx="32">
                  <c:v>44105</c:v>
                </c:pt>
                <c:pt idx="33">
                  <c:v>44136</c:v>
                </c:pt>
                <c:pt idx="34">
                  <c:v>44166</c:v>
                </c:pt>
                <c:pt idx="35">
                  <c:v>44197</c:v>
                </c:pt>
                <c:pt idx="36">
                  <c:v>44228</c:v>
                </c:pt>
                <c:pt idx="37">
                  <c:v>44256</c:v>
                </c:pt>
                <c:pt idx="38">
                  <c:v>44287</c:v>
                </c:pt>
                <c:pt idx="39">
                  <c:v>44317</c:v>
                </c:pt>
                <c:pt idx="40">
                  <c:v>44348</c:v>
                </c:pt>
                <c:pt idx="41">
                  <c:v>44378</c:v>
                </c:pt>
                <c:pt idx="42">
                  <c:v>44409</c:v>
                </c:pt>
                <c:pt idx="43">
                  <c:v>44440</c:v>
                </c:pt>
                <c:pt idx="44">
                  <c:v>44470</c:v>
                </c:pt>
                <c:pt idx="45">
                  <c:v>44501</c:v>
                </c:pt>
                <c:pt idx="46">
                  <c:v>44531</c:v>
                </c:pt>
                <c:pt idx="47">
                  <c:v>44562</c:v>
                </c:pt>
                <c:pt idx="48">
                  <c:v>44593</c:v>
                </c:pt>
                <c:pt idx="49">
                  <c:v>44621</c:v>
                </c:pt>
                <c:pt idx="50">
                  <c:v>44652</c:v>
                </c:pt>
                <c:pt idx="51">
                  <c:v>44682</c:v>
                </c:pt>
                <c:pt idx="52">
                  <c:v>44713</c:v>
                </c:pt>
                <c:pt idx="53">
                  <c:v>44743</c:v>
                </c:pt>
              </c:numCache>
            </c:numRef>
          </c:cat>
          <c:val>
            <c:numRef>
              <c:f>'Datos EMMET'!$B$75:$B$128</c:f>
              <c:numCache>
                <c:formatCode>0.0%</c:formatCode>
                <c:ptCount val="54"/>
                <c:pt idx="0">
                  <c:v>1.4999999999999999E-2</c:v>
                </c:pt>
                <c:pt idx="1">
                  <c:v>-1.3999999999999999E-2</c:v>
                </c:pt>
                <c:pt idx="2">
                  <c:v>0.105</c:v>
                </c:pt>
                <c:pt idx="3">
                  <c:v>2.8999999999999998E-2</c:v>
                </c:pt>
                <c:pt idx="4">
                  <c:v>1.3000000000000001E-2</c:v>
                </c:pt>
                <c:pt idx="5">
                  <c:v>3.5000000000000003E-2</c:v>
                </c:pt>
                <c:pt idx="6">
                  <c:v>3.9E-2</c:v>
                </c:pt>
                <c:pt idx="7">
                  <c:v>2.8999999999999998E-2</c:v>
                </c:pt>
                <c:pt idx="8">
                  <c:v>5.7999999999999996E-2</c:v>
                </c:pt>
                <c:pt idx="9">
                  <c:v>4.7E-2</c:v>
                </c:pt>
                <c:pt idx="10">
                  <c:v>-8.0000000000000002E-3</c:v>
                </c:pt>
                <c:pt idx="11">
                  <c:v>0.03</c:v>
                </c:pt>
                <c:pt idx="12">
                  <c:v>2.7999999999999997E-2</c:v>
                </c:pt>
                <c:pt idx="13">
                  <c:v>3.2000000000000001E-2</c:v>
                </c:pt>
                <c:pt idx="14">
                  <c:v>-1.3000000000000001E-2</c:v>
                </c:pt>
                <c:pt idx="15">
                  <c:v>3.2000000000000001E-2</c:v>
                </c:pt>
                <c:pt idx="16">
                  <c:v>-1.1000000000000001E-2</c:v>
                </c:pt>
                <c:pt idx="17">
                  <c:v>3.5000000000000003E-2</c:v>
                </c:pt>
                <c:pt idx="18">
                  <c:v>1E-3</c:v>
                </c:pt>
                <c:pt idx="19">
                  <c:v>3.0000000000000001E-3</c:v>
                </c:pt>
                <c:pt idx="20">
                  <c:v>2.1000000000000001E-2</c:v>
                </c:pt>
                <c:pt idx="21">
                  <c:v>-1.4999999999999999E-2</c:v>
                </c:pt>
                <c:pt idx="22">
                  <c:v>3.2000000000000001E-2</c:v>
                </c:pt>
                <c:pt idx="23">
                  <c:v>3.7000000000000005E-2</c:v>
                </c:pt>
                <c:pt idx="24">
                  <c:v>4.5999999999999999E-2</c:v>
                </c:pt>
                <c:pt idx="25">
                  <c:v>-8.900000000000001E-2</c:v>
                </c:pt>
                <c:pt idx="26">
                  <c:v>-0.35799999999999998</c:v>
                </c:pt>
                <c:pt idx="27">
                  <c:v>-0.26200000000000001</c:v>
                </c:pt>
                <c:pt idx="28">
                  <c:v>-9.9000000000000005E-2</c:v>
                </c:pt>
                <c:pt idx="29">
                  <c:v>-8.5000000000000006E-2</c:v>
                </c:pt>
                <c:pt idx="30">
                  <c:v>-0.10300000000000001</c:v>
                </c:pt>
                <c:pt idx="31">
                  <c:v>-0.03</c:v>
                </c:pt>
                <c:pt idx="32">
                  <c:v>-2.7000000000000003E-2</c:v>
                </c:pt>
                <c:pt idx="33">
                  <c:v>-2E-3</c:v>
                </c:pt>
                <c:pt idx="34">
                  <c:v>1.4999999999999999E-2</c:v>
                </c:pt>
                <c:pt idx="35">
                  <c:v>-1.6E-2</c:v>
                </c:pt>
                <c:pt idx="36">
                  <c:v>6.0000000000000001E-3</c:v>
                </c:pt>
                <c:pt idx="37">
                  <c:v>0.20699999999999999</c:v>
                </c:pt>
                <c:pt idx="38">
                  <c:v>0.60799999999999998</c:v>
                </c:pt>
                <c:pt idx="39">
                  <c:v>5.5999999999999994E-2</c:v>
                </c:pt>
                <c:pt idx="40">
                  <c:v>0.20800000000000002</c:v>
                </c:pt>
                <c:pt idx="41">
                  <c:v>0.20100000000000001</c:v>
                </c:pt>
                <c:pt idx="42">
                  <c:v>0.22900000000000001</c:v>
                </c:pt>
                <c:pt idx="43">
                  <c:v>0.155</c:v>
                </c:pt>
                <c:pt idx="44">
                  <c:v>0.10100000000000001</c:v>
                </c:pt>
                <c:pt idx="45">
                  <c:v>0.13900000000000001</c:v>
                </c:pt>
                <c:pt idx="46">
                  <c:v>0.13100000000000001</c:v>
                </c:pt>
                <c:pt idx="47">
                  <c:v>0.151</c:v>
                </c:pt>
                <c:pt idx="48">
                  <c:v>0.107</c:v>
                </c:pt>
                <c:pt idx="49">
                  <c:v>0.12300000000000001</c:v>
                </c:pt>
                <c:pt idx="50">
                  <c:v>0.13500000000000001</c:v>
                </c:pt>
                <c:pt idx="51">
                  <c:v>0.46200000000000002</c:v>
                </c:pt>
                <c:pt idx="52">
                  <c:v>0.12300000000000001</c:v>
                </c:pt>
                <c:pt idx="53">
                  <c:v>5.2000000000000005E-2</c:v>
                </c:pt>
              </c:numCache>
            </c:numRef>
          </c:val>
          <c:smooth val="0"/>
          <c:extLst xmlns:c16r2="http://schemas.microsoft.com/office/drawing/2015/06/chart">
            <c:ext xmlns:c16="http://schemas.microsoft.com/office/drawing/2014/chart" uri="{C3380CC4-5D6E-409C-BE32-E72D297353CC}">
              <c16:uniqueId val="{00000012-DD13-4476-8940-8A5242829531}"/>
            </c:ext>
          </c:extLst>
        </c:ser>
        <c:dLbls>
          <c:showLegendKey val="0"/>
          <c:showVal val="0"/>
          <c:showCatName val="0"/>
          <c:showSerName val="0"/>
          <c:showPercent val="0"/>
          <c:showBubbleSize val="0"/>
        </c:dLbls>
        <c:marker val="1"/>
        <c:smooth val="0"/>
        <c:axId val="158694112"/>
        <c:axId val="158694504"/>
      </c:lineChart>
      <c:dateAx>
        <c:axId val="158694112"/>
        <c:scaling>
          <c:orientation val="minMax"/>
        </c:scaling>
        <c:delete val="0"/>
        <c:axPos val="b"/>
        <c:numFmt formatCode="mmm\-yy" sourceLinked="1"/>
        <c:majorTickMark val="out"/>
        <c:minorTickMark val="none"/>
        <c:tickLblPos val="nextTo"/>
        <c:spPr>
          <a:noFill/>
          <a:ln w="9525" cap="flat" cmpd="sng" algn="ctr">
            <a:solidFill>
              <a:schemeClr val="tx2">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158694504"/>
        <c:crosses val="autoZero"/>
        <c:auto val="1"/>
        <c:lblOffset val="100"/>
        <c:baseTimeUnit val="months"/>
      </c:dateAx>
      <c:valAx>
        <c:axId val="158694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158694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Variación Trimestral PIB - Industrias Manufactureras - Comercio</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0"/>
          <c:tx>
            <c:strRef>
              <c:f>'Datos PIB'!$J$1</c:f>
              <c:strCache>
                <c:ptCount val="1"/>
                <c:pt idx="0">
                  <c:v>Industrias manufactureras</c:v>
                </c:pt>
              </c:strCache>
            </c:strRef>
          </c:tx>
          <c:spPr>
            <a:ln w="28575" cap="rnd">
              <a:solidFill>
                <a:schemeClr val="accent3"/>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PIB'!$J$2:$J$29</c:f>
              <c:numCache>
                <c:formatCode>_(* #,##0.0_);_(* \(#,##0.0\);_(* "-"??_);_(@_)</c:formatCode>
                <c:ptCount val="28"/>
                <c:pt idx="0">
                  <c:v>4.9362463649243153</c:v>
                </c:pt>
                <c:pt idx="1">
                  <c:v>3.2686939914793527</c:v>
                </c:pt>
                <c:pt idx="2">
                  <c:v>6.5906875609207418</c:v>
                </c:pt>
                <c:pt idx="3">
                  <c:v>4.2326497847186602</c:v>
                </c:pt>
                <c:pt idx="4">
                  <c:v>1.0800056842404473</c:v>
                </c:pt>
                <c:pt idx="5">
                  <c:v>0.66842067837586683</c:v>
                </c:pt>
                <c:pt idx="6">
                  <c:v>-0.37276691517794802</c:v>
                </c:pt>
                <c:pt idx="7">
                  <c:v>-1.0297001961333621</c:v>
                </c:pt>
                <c:pt idx="8">
                  <c:v>-2.9734289329396972</c:v>
                </c:pt>
                <c:pt idx="9">
                  <c:v>3.3199124108215017</c:v>
                </c:pt>
                <c:pt idx="10">
                  <c:v>1.7225555947758551</c:v>
                </c:pt>
                <c:pt idx="11">
                  <c:v>1.5853917474697425</c:v>
                </c:pt>
                <c:pt idx="12">
                  <c:v>5.6799246540607129</c:v>
                </c:pt>
                <c:pt idx="13">
                  <c:v>-0.9024406918711918</c:v>
                </c:pt>
                <c:pt idx="14">
                  <c:v>-0.34700534388230153</c:v>
                </c:pt>
                <c:pt idx="15">
                  <c:v>-2.7868738242872837E-2</c:v>
                </c:pt>
                <c:pt idx="16">
                  <c:v>-1.5561801604168153</c:v>
                </c:pt>
                <c:pt idx="17">
                  <c:v>0.4622283546050312</c:v>
                </c:pt>
                <c:pt idx="18">
                  <c:v>3.4055296329827911</c:v>
                </c:pt>
                <c:pt idx="19">
                  <c:v>4.6275001742281745</c:v>
                </c:pt>
                <c:pt idx="20">
                  <c:v>4.4359331476323121</c:v>
                </c:pt>
                <c:pt idx="21">
                  <c:v>5.9126493613514555</c:v>
                </c:pt>
                <c:pt idx="22">
                  <c:v>2.0878232758620783</c:v>
                </c:pt>
                <c:pt idx="23">
                  <c:v>1.4587357623393018</c:v>
                </c:pt>
                <c:pt idx="24">
                  <c:v>1.2469160498766314</c:v>
                </c:pt>
                <c:pt idx="25">
                  <c:v>-3.0668482137067912</c:v>
                </c:pt>
                <c:pt idx="26">
                  <c:v>-0.93679905000659858</c:v>
                </c:pt>
                <c:pt idx="27">
                  <c:v>-1.378676470588232</c:v>
                </c:pt>
              </c:numCache>
            </c:numRef>
          </c:val>
          <c:smooth val="0"/>
          <c:extLst xmlns:c16r2="http://schemas.microsoft.com/office/drawing/2015/06/chart">
            <c:ext xmlns:c16="http://schemas.microsoft.com/office/drawing/2014/chart" uri="{C3380CC4-5D6E-409C-BE32-E72D297353CC}">
              <c16:uniqueId val="{00000000-0B56-425F-9502-C43D96717809}"/>
            </c:ext>
          </c:extLst>
        </c:ser>
        <c:ser>
          <c:idx val="4"/>
          <c:order val="1"/>
          <c:tx>
            <c:strRef>
              <c:f>'Datos PIB'!$K$1</c:f>
              <c:strCache>
                <c:ptCount val="1"/>
                <c:pt idx="0">
                  <c:v>Comercio, reparación, restaurantes y hoteles</c:v>
                </c:pt>
              </c:strCache>
            </c:strRef>
          </c:tx>
          <c:spPr>
            <a:ln w="28575" cap="rnd">
              <a:solidFill>
                <a:schemeClr val="accent5"/>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PIB'!$K$2:$K$29</c:f>
              <c:numCache>
                <c:formatCode>_(* #,##0.0_);_(* \(#,##0.0\);_(* "-"??_);_(@_)</c:formatCode>
                <c:ptCount val="28"/>
                <c:pt idx="0">
                  <c:v>6.5306450317294633</c:v>
                </c:pt>
                <c:pt idx="1">
                  <c:v>7.4077021005728909</c:v>
                </c:pt>
                <c:pt idx="2">
                  <c:v>7.0800591301641589</c:v>
                </c:pt>
                <c:pt idx="3">
                  <c:v>5.883250667684095</c:v>
                </c:pt>
                <c:pt idx="4">
                  <c:v>5.376263007087914</c:v>
                </c:pt>
                <c:pt idx="5">
                  <c:v>4.4521816430846712</c:v>
                </c:pt>
                <c:pt idx="6">
                  <c:v>3.0661919639613444</c:v>
                </c:pt>
                <c:pt idx="7">
                  <c:v>2.7889881810319963</c:v>
                </c:pt>
                <c:pt idx="8">
                  <c:v>3.234347048300549</c:v>
                </c:pt>
                <c:pt idx="9">
                  <c:v>4.5106382978723474</c:v>
                </c:pt>
                <c:pt idx="10">
                  <c:v>4.7585477617201377</c:v>
                </c:pt>
                <c:pt idx="11">
                  <c:v>5.665007361705122</c:v>
                </c:pt>
                <c:pt idx="12">
                  <c:v>5.406529423996659</c:v>
                </c:pt>
                <c:pt idx="13">
                  <c:v>4.9402823018458264</c:v>
                </c:pt>
                <c:pt idx="14">
                  <c:v>4.5760430686406579</c:v>
                </c:pt>
                <c:pt idx="15">
                  <c:v>5.2219494393205537</c:v>
                </c:pt>
                <c:pt idx="16">
                  <c:v>5.1818241599263359</c:v>
                </c:pt>
                <c:pt idx="17">
                  <c:v>4.2227108122090016</c:v>
                </c:pt>
                <c:pt idx="18">
                  <c:v>5.3861003861003951</c:v>
                </c:pt>
                <c:pt idx="19">
                  <c:v>3.6763778534493667</c:v>
                </c:pt>
                <c:pt idx="20">
                  <c:v>3.4260706470772107</c:v>
                </c:pt>
                <c:pt idx="21">
                  <c:v>2.6121486629025412</c:v>
                </c:pt>
                <c:pt idx="22">
                  <c:v>1.5143188618184098</c:v>
                </c:pt>
                <c:pt idx="23">
                  <c:v>2.9864363481540153</c:v>
                </c:pt>
                <c:pt idx="24">
                  <c:v>0.3989602853170453</c:v>
                </c:pt>
                <c:pt idx="25">
                  <c:v>1.8805175958398905</c:v>
                </c:pt>
                <c:pt idx="26">
                  <c:v>2.2075187969924741</c:v>
                </c:pt>
                <c:pt idx="27">
                  <c:v>0.30120481927711751</c:v>
                </c:pt>
              </c:numCache>
            </c:numRef>
          </c:val>
          <c:smooth val="0"/>
          <c:extLst xmlns:c16r2="http://schemas.microsoft.com/office/drawing/2015/06/chart">
            <c:ext xmlns:c16="http://schemas.microsoft.com/office/drawing/2014/chart" uri="{C3380CC4-5D6E-409C-BE32-E72D297353CC}">
              <c16:uniqueId val="{00000001-0B56-425F-9502-C43D96717809}"/>
            </c:ext>
          </c:extLst>
        </c:ser>
        <c:ser>
          <c:idx val="6"/>
          <c:order val="2"/>
          <c:tx>
            <c:strRef>
              <c:f>'Datos PIB'!$L$1</c:f>
              <c:strCache>
                <c:ptCount val="1"/>
                <c:pt idx="0">
                  <c:v>PRODUCTO INTERNO BRUTO</c:v>
                </c:pt>
              </c:strCache>
            </c:strRef>
          </c:tx>
          <c:spPr>
            <a:ln w="28575" cap="rnd">
              <a:solidFill>
                <a:schemeClr val="accent1">
                  <a:lumMod val="60000"/>
                </a:schemeClr>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PIB'!$L$2:$L$29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02-0B56-425F-9502-C43D96717809}"/>
            </c:ext>
          </c:extLst>
        </c:ser>
        <c:dLbls>
          <c:showLegendKey val="0"/>
          <c:showVal val="0"/>
          <c:showCatName val="0"/>
          <c:showSerName val="0"/>
          <c:showPercent val="0"/>
          <c:showBubbleSize val="0"/>
        </c:dLbls>
        <c:smooth val="0"/>
        <c:axId val="381157200"/>
        <c:axId val="381155632"/>
      </c:lineChart>
      <c:catAx>
        <c:axId val="38115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155632"/>
        <c:crosses val="autoZero"/>
        <c:auto val="1"/>
        <c:lblAlgn val="ctr"/>
        <c:lblOffset val="100"/>
        <c:noMultiLvlLbl val="0"/>
      </c:catAx>
      <c:valAx>
        <c:axId val="381155632"/>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157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Variación Trimestral PIB - Agricultura - Minas y Cantera - Construcción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'Datos PIB'!$P$1</c:f>
              <c:strCache>
                <c:ptCount val="1"/>
                <c:pt idx="0">
                  <c:v>Explotación de minas y canteras</c:v>
                </c:pt>
              </c:strCache>
            </c:strRef>
          </c:tx>
          <c:spPr>
            <a:ln w="28575" cap="rnd">
              <a:solidFill>
                <a:schemeClr val="accent1"/>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PIB'!$P$2:$P$29</c:f>
              <c:numCache>
                <c:formatCode>_(* #,##0.0_);_(* \(#,##0.0\);_(* "-"??_);_(@_)</c:formatCode>
                <c:ptCount val="28"/>
                <c:pt idx="0">
                  <c:v>9.1392715864138552</c:v>
                </c:pt>
                <c:pt idx="1">
                  <c:v>11.115553778488604</c:v>
                </c:pt>
                <c:pt idx="2">
                  <c:v>19.292820650712557</c:v>
                </c:pt>
                <c:pt idx="3">
                  <c:v>18.373294476089555</c:v>
                </c:pt>
                <c:pt idx="4">
                  <c:v>12.235970503687028</c:v>
                </c:pt>
                <c:pt idx="5">
                  <c:v>7.8565431210267462</c:v>
                </c:pt>
                <c:pt idx="6">
                  <c:v>0.48461625154965304</c:v>
                </c:pt>
                <c:pt idx="7">
                  <c:v>1.3876454789615025</c:v>
                </c:pt>
                <c:pt idx="8">
                  <c:v>1.6035634743875278</c:v>
                </c:pt>
                <c:pt idx="9">
                  <c:v>4.7820284697508839</c:v>
                </c:pt>
                <c:pt idx="10">
                  <c:v>6.6509645580977974</c:v>
                </c:pt>
                <c:pt idx="11">
                  <c:v>6.9315673289183337</c:v>
                </c:pt>
                <c:pt idx="12">
                  <c:v>4.2854011398509471</c:v>
                </c:pt>
                <c:pt idx="13">
                  <c:v>-3.3220123116111182</c:v>
                </c:pt>
                <c:pt idx="14">
                  <c:v>-2.0506888211168359</c:v>
                </c:pt>
                <c:pt idx="15">
                  <c:v>-3.5920726672171668</c:v>
                </c:pt>
                <c:pt idx="16">
                  <c:v>2.1019442984766101E-2</c:v>
                </c:pt>
                <c:pt idx="17">
                  <c:v>3.9082226369524733</c:v>
                </c:pt>
                <c:pt idx="18">
                  <c:v>-1.0629160403693305</c:v>
                </c:pt>
                <c:pt idx="19">
                  <c:v>-1.841541755888656</c:v>
                </c:pt>
                <c:pt idx="20">
                  <c:v>-5.1802038457497019</c:v>
                </c:pt>
                <c:pt idx="21">
                  <c:v>-7.3217115689381984</c:v>
                </c:pt>
                <c:pt idx="22">
                  <c:v>-6.890938686923505</c:v>
                </c:pt>
                <c:pt idx="23">
                  <c:v>-8.6714659685863893</c:v>
                </c:pt>
                <c:pt idx="24">
                  <c:v>-8.5438829787234027</c:v>
                </c:pt>
                <c:pt idx="25">
                  <c:v>-4.9361605107159079</c:v>
                </c:pt>
                <c:pt idx="26">
                  <c:v>-0.97902097902098717</c:v>
                </c:pt>
                <c:pt idx="27">
                  <c:v>0.48966917472830573</c:v>
                </c:pt>
              </c:numCache>
            </c:numRef>
          </c:val>
          <c:smooth val="0"/>
          <c:extLst xmlns:c16r2="http://schemas.microsoft.com/office/drawing/2015/06/chart">
            <c:ext xmlns:c16="http://schemas.microsoft.com/office/drawing/2014/chart" uri="{C3380CC4-5D6E-409C-BE32-E72D297353CC}">
              <c16:uniqueId val="{00000000-419E-45A3-B69C-4D9550A82491}"/>
            </c:ext>
          </c:extLst>
        </c:ser>
        <c:ser>
          <c:idx val="1"/>
          <c:order val="1"/>
          <c:tx>
            <c:strRef>
              <c:f>'Datos PIB'!$Q$1</c:f>
              <c:strCache>
                <c:ptCount val="1"/>
                <c:pt idx="0">
                  <c:v>Construcción</c:v>
                </c:pt>
              </c:strCache>
            </c:strRef>
          </c:tx>
          <c:spPr>
            <a:ln w="28575" cap="rnd">
              <a:solidFill>
                <a:schemeClr val="accent3"/>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PIB'!$Q$2:$Q$29</c:f>
              <c:numCache>
                <c:formatCode>_(* #,##0.0_);_(* \(#,##0.0\);_(* "-"??_);_(@_)</c:formatCode>
                <c:ptCount val="28"/>
                <c:pt idx="0">
                  <c:v>0.99100472633023173</c:v>
                </c:pt>
                <c:pt idx="1">
                  <c:v>10.544703827219308</c:v>
                </c:pt>
                <c:pt idx="2">
                  <c:v>14.220972026879195</c:v>
                </c:pt>
                <c:pt idx="3">
                  <c:v>7.4925500212856662</c:v>
                </c:pt>
                <c:pt idx="4">
                  <c:v>14.492753623188406</c:v>
                </c:pt>
                <c:pt idx="5">
                  <c:v>16.190202557103859</c:v>
                </c:pt>
                <c:pt idx="6">
                  <c:v>-4.4192091941442015</c:v>
                </c:pt>
                <c:pt idx="7">
                  <c:v>-0.9768976897689754</c:v>
                </c:pt>
                <c:pt idx="8">
                  <c:v>6.1445147679324918</c:v>
                </c:pt>
                <c:pt idx="9">
                  <c:v>3.041543026706222</c:v>
                </c:pt>
                <c:pt idx="10">
                  <c:v>22.573718866304034</c:v>
                </c:pt>
                <c:pt idx="11">
                  <c:v>15.544594054126122</c:v>
                </c:pt>
                <c:pt idx="12">
                  <c:v>14.770186335403722</c:v>
                </c:pt>
                <c:pt idx="13">
                  <c:v>9.0352771778257761</c:v>
                </c:pt>
                <c:pt idx="14">
                  <c:v>11.14095527268482</c:v>
                </c:pt>
                <c:pt idx="15">
                  <c:v>6.5189800392292625</c:v>
                </c:pt>
                <c:pt idx="16">
                  <c:v>2.3379153588050769</c:v>
                </c:pt>
                <c:pt idx="17">
                  <c:v>7.8683834048640904</c:v>
                </c:pt>
                <c:pt idx="18">
                  <c:v>-0.2626878217925821</c:v>
                </c:pt>
                <c:pt idx="19">
                  <c:v>4.9935008665511305</c:v>
                </c:pt>
                <c:pt idx="20">
                  <c:v>6.1872025383395055</c:v>
                </c:pt>
                <c:pt idx="21">
                  <c:v>1.1528259538869747</c:v>
                </c:pt>
                <c:pt idx="22">
                  <c:v>7.2376738305941899</c:v>
                </c:pt>
                <c:pt idx="23">
                  <c:v>3.7449705973382947</c:v>
                </c:pt>
                <c:pt idx="24">
                  <c:v>-1.4143426294820642</c:v>
                </c:pt>
                <c:pt idx="25">
                  <c:v>0.86737266767525512</c:v>
                </c:pt>
                <c:pt idx="26">
                  <c:v>-1.7879948914431623</c:v>
                </c:pt>
                <c:pt idx="27">
                  <c:v>-0.62649164677803526</c:v>
                </c:pt>
              </c:numCache>
            </c:numRef>
          </c:val>
          <c:smooth val="0"/>
          <c:extLst xmlns:c16r2="http://schemas.microsoft.com/office/drawing/2015/06/chart">
            <c:ext xmlns:c16="http://schemas.microsoft.com/office/drawing/2014/chart" uri="{C3380CC4-5D6E-409C-BE32-E72D297353CC}">
              <c16:uniqueId val="{00000001-419E-45A3-B69C-4D9550A82491}"/>
            </c:ext>
          </c:extLst>
        </c:ser>
        <c:ser>
          <c:idx val="2"/>
          <c:order val="2"/>
          <c:tx>
            <c:strRef>
              <c:f>'Datos PIB'!$R$1</c:f>
              <c:strCache>
                <c:ptCount val="1"/>
                <c:pt idx="0">
                  <c:v>PRODUCTO INTERNO BRUTO</c:v>
                </c:pt>
              </c:strCache>
            </c:strRef>
          </c:tx>
          <c:spPr>
            <a:ln w="28575" cap="rnd">
              <a:solidFill>
                <a:schemeClr val="accent5"/>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PIB'!$R$2:$R$29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02-419E-45A3-B69C-4D9550A82491}"/>
            </c:ext>
          </c:extLst>
        </c:ser>
        <c:dLbls>
          <c:showLegendKey val="0"/>
          <c:showVal val="0"/>
          <c:showCatName val="0"/>
          <c:showSerName val="0"/>
          <c:showPercent val="0"/>
          <c:showBubbleSize val="0"/>
        </c:dLbls>
        <c:smooth val="0"/>
        <c:axId val="381156024"/>
        <c:axId val="381157984"/>
      </c:lineChart>
      <c:catAx>
        <c:axId val="38115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157984"/>
        <c:crosses val="autoZero"/>
        <c:auto val="1"/>
        <c:lblAlgn val="ctr"/>
        <c:lblOffset val="100"/>
        <c:noMultiLvlLbl val="0"/>
      </c:catAx>
      <c:valAx>
        <c:axId val="38115798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15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600"/>
              <a:t>Variación Trimestral PIB Total - Transporte, Almacenamiento y Telec</a:t>
            </a:r>
            <a:r>
              <a:rPr lang="es-CO" sz="1600" baseline="0"/>
              <a:t> - Transporte Terrestre</a:t>
            </a:r>
            <a:endParaRPr lang="es-CO" sz="16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lineChart>
        <c:grouping val="standard"/>
        <c:varyColors val="0"/>
        <c:ser>
          <c:idx val="0"/>
          <c:order val="0"/>
          <c:tx>
            <c:strRef>
              <c:f>'Datos PIB'!$C$1</c:f>
              <c:strCache>
                <c:ptCount val="1"/>
                <c:pt idx="0">
                  <c:v>PIB Transporte Terrestre</c:v>
                </c:pt>
              </c:strCache>
            </c:strRef>
          </c:tx>
          <c:spPr>
            <a:ln w="31750" cap="rnd">
              <a:solidFill>
                <a:schemeClr val="accent1"/>
              </a:solidFill>
              <a:round/>
            </a:ln>
            <a:effectLst/>
          </c:spPr>
          <c:marker>
            <c:symbol val="circle"/>
            <c:size val="17"/>
            <c:spPr>
              <a:solidFill>
                <a:schemeClr val="accent1"/>
              </a:solidFill>
              <a:ln>
                <a:noFill/>
              </a:ln>
              <a:effectLst/>
            </c:spPr>
          </c:marker>
          <c:dLbls>
            <c:dLbl>
              <c:idx val="13"/>
              <c:layout>
                <c:manualLayout>
                  <c:x val="-2.5472572903780931E-2"/>
                  <c:y val="6.168807846387622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708-40D1-AE79-76F8EB88C0B0}"/>
                </c:ext>
                <c:ext xmlns:c15="http://schemas.microsoft.com/office/drawing/2012/chart" uri="{CE6537A1-D6FC-4f65-9D91-7224C49458BB}"/>
              </c:extLst>
            </c:dLbl>
            <c:dLbl>
              <c:idx val="14"/>
              <c:layout>
                <c:manualLayout>
                  <c:x val="-2.4206508969390313E-2"/>
                  <c:y val="5.614035087719297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538-449E-925D-4B32C9C146E1}"/>
                </c:ext>
                <c:ext xmlns:c15="http://schemas.microsoft.com/office/drawing/2012/chart" uri="{CE6537A1-D6FC-4f65-9D91-7224C49458BB}"/>
              </c:extLst>
            </c:dLbl>
            <c:dLbl>
              <c:idx val="16"/>
              <c:layout>
                <c:manualLayout>
                  <c:x val="-2.668780098424637E-2"/>
                  <c:y val="-1.13688000138466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38-449E-925D-4B32C9C146E1}"/>
                </c:ext>
                <c:ext xmlns:c15="http://schemas.microsoft.com/office/drawing/2012/chart" uri="{CE6537A1-D6FC-4f65-9D91-7224C49458BB}"/>
              </c:extLst>
            </c:dLbl>
            <c:dLbl>
              <c:idx val="17"/>
              <c:layout>
                <c:manualLayout>
                  <c:x val="-2.476559058616281E-2"/>
                  <c:y val="-1.156623843072247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708-40D1-AE79-76F8EB88C0B0}"/>
                </c:ext>
                <c:ext xmlns:c15="http://schemas.microsoft.com/office/drawing/2012/chart" uri="{CE6537A1-D6FC-4f65-9D91-7224C49458BB}"/>
              </c:extLst>
            </c:dLbl>
            <c:dLbl>
              <c:idx val="18"/>
              <c:layout>
                <c:manualLayout>
                  <c:x val="-2.476559058616281E-2"/>
                  <c:y val="2.891670120182242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708-40D1-AE79-76F8EB88C0B0}"/>
                </c:ext>
                <c:ext xmlns:c15="http://schemas.microsoft.com/office/drawing/2012/chart" uri="{CE6537A1-D6FC-4f65-9D91-7224C49458BB}"/>
              </c:extLst>
            </c:dLbl>
            <c:dLbl>
              <c:idx val="19"/>
              <c:layout>
                <c:manualLayout>
                  <c:x val="-2.4216103217327908E-2"/>
                  <c:y val="-5.625355737309174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538-449E-925D-4B32C9C146E1}"/>
                </c:ext>
                <c:ext xmlns:c15="http://schemas.microsoft.com/office/drawing/2012/chart" uri="{CE6537A1-D6FC-4f65-9D91-7224C49458BB}"/>
              </c:extLst>
            </c:dLbl>
            <c:dLbl>
              <c:idx val="20"/>
              <c:layout>
                <c:manualLayout>
                  <c:x val="-2.4726918025439405E-2"/>
                  <c:y val="-1.175696804306311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708-40D1-AE79-76F8EB88C0B0}"/>
                </c:ext>
                <c:ext xmlns:c15="http://schemas.microsoft.com/office/drawing/2012/chart" uri="{CE6537A1-D6FC-4f65-9D91-7224C49458BB}"/>
              </c:extLst>
            </c:dLbl>
            <c:dLbl>
              <c:idx val="22"/>
              <c:layout>
                <c:manualLayout>
                  <c:x val="-2.827336135002485E-2"/>
                  <c:y val="6.2552285564280233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538-449E-925D-4B32C9C146E1}"/>
                </c:ext>
                <c:ext xmlns:c15="http://schemas.microsoft.com/office/drawing/2012/chart" uri="{CE6537A1-D6FC-4f65-9D91-7224C49458BB}"/>
              </c:extLst>
            </c:dLbl>
            <c:dLbl>
              <c:idx val="23"/>
              <c:layout>
                <c:manualLayout>
                  <c:x val="-2.4250296282982919E-2"/>
                  <c:y val="-2.279621755410293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538-449E-925D-4B32C9C146E1}"/>
                </c:ext>
                <c:ext xmlns:c15="http://schemas.microsoft.com/office/drawing/2012/chart" uri="{CE6537A1-D6FC-4f65-9D91-7224C49458BB}"/>
              </c:extLst>
            </c:dLbl>
            <c:dLbl>
              <c:idx val="25"/>
              <c:layout>
                <c:manualLayout>
                  <c:x val="-2.7238280607985624E-2"/>
                  <c:y val="2.9308763204809406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538-449E-925D-4B32C9C146E1}"/>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PIB'!$C$2:$C$29</c:f>
              <c:numCache>
                <c:formatCode>_(* #,##0.0_);_(* \(#,##0.0\);_(* "-"??_);_(@_)</c:formatCode>
                <c:ptCount val="28"/>
                <c:pt idx="0">
                  <c:v>4.3859649122806985</c:v>
                </c:pt>
                <c:pt idx="1">
                  <c:v>4.4011976047904255</c:v>
                </c:pt>
                <c:pt idx="2">
                  <c:v>5.1940298507462614</c:v>
                </c:pt>
                <c:pt idx="3">
                  <c:v>3.552554315913099</c:v>
                </c:pt>
                <c:pt idx="4">
                  <c:v>4.1437264560996852</c:v>
                </c:pt>
                <c:pt idx="5">
                  <c:v>2.4376254660166268</c:v>
                </c:pt>
                <c:pt idx="6">
                  <c:v>1.8444948921679867</c:v>
                </c:pt>
                <c:pt idx="7">
                  <c:v>2.0697476609016263</c:v>
                </c:pt>
                <c:pt idx="8">
                  <c:v>-0.86278875591428061</c:v>
                </c:pt>
                <c:pt idx="9">
                  <c:v>1.5401848221786594</c:v>
                </c:pt>
                <c:pt idx="10">
                  <c:v>1.4488715519643307</c:v>
                </c:pt>
                <c:pt idx="11">
                  <c:v>1.4991671293725659</c:v>
                </c:pt>
                <c:pt idx="12">
                  <c:v>3.0600786075238631</c:v>
                </c:pt>
                <c:pt idx="13">
                  <c:v>3.7506894649751814</c:v>
                </c:pt>
                <c:pt idx="14">
                  <c:v>3.762702554243333</c:v>
                </c:pt>
                <c:pt idx="15">
                  <c:v>3.0361050328227606</c:v>
                </c:pt>
                <c:pt idx="16">
                  <c:v>3.7864342141105993</c:v>
                </c:pt>
                <c:pt idx="17">
                  <c:v>0.79744816586921274</c:v>
                </c:pt>
                <c:pt idx="18">
                  <c:v>2.0381154049761818</c:v>
                </c:pt>
                <c:pt idx="19">
                  <c:v>2.1502521900716829</c:v>
                </c:pt>
                <c:pt idx="20">
                  <c:v>1.4435695538057729</c:v>
                </c:pt>
                <c:pt idx="21">
                  <c:v>1.7141350210970501</c:v>
                </c:pt>
                <c:pt idx="22">
                  <c:v>-0.59662775616082797</c:v>
                </c:pt>
                <c:pt idx="23">
                  <c:v>0.51975051975053077</c:v>
                </c:pt>
                <c:pt idx="24">
                  <c:v>0.569210866752897</c:v>
                </c:pt>
                <c:pt idx="25">
                  <c:v>-0.44075706507648249</c:v>
                </c:pt>
                <c:pt idx="26">
                  <c:v>-0.15657620041753262</c:v>
                </c:pt>
                <c:pt idx="27">
                  <c:v>-0.87900723888314758</c:v>
                </c:pt>
              </c:numCache>
            </c:numRef>
          </c:val>
          <c:smooth val="0"/>
          <c:extLst xmlns:c16r2="http://schemas.microsoft.com/office/drawing/2015/06/chart">
            <c:ext xmlns:c16="http://schemas.microsoft.com/office/drawing/2014/chart" uri="{C3380CC4-5D6E-409C-BE32-E72D297353CC}">
              <c16:uniqueId val="{00000004-9708-40D1-AE79-76F8EB88C0B0}"/>
            </c:ext>
          </c:extLst>
        </c:ser>
        <c:ser>
          <c:idx val="1"/>
          <c:order val="1"/>
          <c:tx>
            <c:strRef>
              <c:f>'Datos PIB'!$D$1</c:f>
              <c:strCache>
                <c:ptCount val="1"/>
                <c:pt idx="0">
                  <c:v>Transporte y almacenamiento</c:v>
                </c:pt>
              </c:strCache>
            </c:strRef>
          </c:tx>
          <c:spPr>
            <a:ln w="31750" cap="rnd">
              <a:solidFill>
                <a:schemeClr val="accent3"/>
              </a:solidFill>
              <a:round/>
            </a:ln>
            <a:effectLst/>
          </c:spPr>
          <c:marker>
            <c:symbol val="circle"/>
            <c:size val="17"/>
            <c:spPr>
              <a:solidFill>
                <a:schemeClr val="accent3"/>
              </a:solidFill>
              <a:ln>
                <a:noFill/>
              </a:ln>
              <a:effectLst/>
            </c:spPr>
          </c:marker>
          <c:dLbls>
            <c:dLbl>
              <c:idx val="2"/>
              <c:layout>
                <c:manualLayout>
                  <c:x val="-2.377990234606301E-2"/>
                  <c:y val="-1.13431836932503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708-40D1-AE79-76F8EB88C0B0}"/>
                </c:ext>
                <c:ext xmlns:c15="http://schemas.microsoft.com/office/drawing/2012/chart" uri="{CE6537A1-D6FC-4f65-9D91-7224C49458BB}"/>
              </c:extLst>
            </c:dLbl>
            <c:dLbl>
              <c:idx val="4"/>
              <c:layout>
                <c:manualLayout>
                  <c:x val="-2.4324056854804477E-2"/>
                  <c:y val="-1.161019344937603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182-4668-B77D-25028FEBD8EC}"/>
                </c:ext>
                <c:ext xmlns:c15="http://schemas.microsoft.com/office/drawing/2012/chart" uri="{CE6537A1-D6FC-4f65-9D91-7224C49458BB}"/>
              </c:extLst>
            </c:dLbl>
            <c:dLbl>
              <c:idx val="16"/>
              <c:layout>
                <c:manualLayout>
                  <c:x val="-2.530317994047963E-2"/>
                  <c:y val="9.3239397706865595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708-40D1-AE79-76F8EB88C0B0}"/>
                </c:ext>
                <c:ext xmlns:c15="http://schemas.microsoft.com/office/drawing/2012/chart" uri="{CE6537A1-D6FC-4f65-9D91-7224C49458BB}"/>
              </c:extLst>
            </c:dLbl>
            <c:dLbl>
              <c:idx val="17"/>
              <c:layout>
                <c:manualLayout>
                  <c:x val="-2.6330286022673299E-2"/>
                  <c:y val="6.0002192387798788E-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708-40D1-AE79-76F8EB88C0B0}"/>
                </c:ext>
                <c:ext xmlns:c15="http://schemas.microsoft.com/office/drawing/2012/chart" uri="{CE6537A1-D6FC-4f65-9D91-7224C49458BB}"/>
              </c:extLst>
            </c:dLbl>
            <c:dLbl>
              <c:idx val="18"/>
              <c:layout>
                <c:manualLayout>
                  <c:x val="-2.4206507025305139E-2"/>
                  <c:y val="-8.792628961442821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538-449E-925D-4B32C9C146E1}"/>
                </c:ext>
                <c:ext xmlns:c15="http://schemas.microsoft.com/office/drawing/2012/chart" uri="{CE6537A1-D6FC-4f65-9D91-7224C49458BB}"/>
              </c:extLst>
            </c:dLbl>
            <c:dLbl>
              <c:idx val="20"/>
              <c:layout>
                <c:manualLayout>
                  <c:x val="-2.505572669586794E-2"/>
                  <c:y val="-6.0002192388873427E-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708-40D1-AE79-76F8EB88C0B0}"/>
                </c:ext>
                <c:ext xmlns:c15="http://schemas.microsoft.com/office/drawing/2012/chart" uri="{CE6537A1-D6FC-4f65-9D91-7224C49458BB}"/>
              </c:extLst>
            </c:dLbl>
            <c:dLbl>
              <c:idx val="22"/>
              <c:layout>
                <c:manualLayout>
                  <c:x val="-2.7037531188898872E-2"/>
                  <c:y val="-8.877555141437860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538-449E-925D-4B32C9C146E1}"/>
                </c:ext>
                <c:ext xmlns:c15="http://schemas.microsoft.com/office/drawing/2012/chart" uri="{CE6537A1-D6FC-4f65-9D91-7224C49458BB}"/>
              </c:extLst>
            </c:dLbl>
            <c:dLbl>
              <c:idx val="23"/>
              <c:layout>
                <c:manualLayout>
                  <c:x val="-2.8703177241496687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538-449E-925D-4B32C9C146E1}"/>
                </c:ext>
                <c:ext xmlns:c15="http://schemas.microsoft.com/office/drawing/2012/chart" uri="{CE6537A1-D6FC-4f65-9D91-7224C49458BB}"/>
              </c:extLst>
            </c:dLbl>
            <c:dLbl>
              <c:idx val="24"/>
              <c:layout>
                <c:manualLayout>
                  <c:x val="-2.6750760205840649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538-449E-925D-4B32C9C146E1}"/>
                </c:ext>
                <c:ext xmlns:c15="http://schemas.microsoft.com/office/drawing/2012/chart" uri="{CE6537A1-D6FC-4f65-9D91-7224C49458BB}"/>
              </c:extLst>
            </c:dLbl>
            <c:dLbl>
              <c:idx val="27"/>
              <c:layout>
                <c:manualLayout>
                  <c:x val="-1.8487046115829592E-2"/>
                  <c:y val="8.792628961442713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4F3-4FE7-B5BC-F05D227BA9D3}"/>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PIB'!$D$2:$D$29</c:f>
              <c:numCache>
                <c:formatCode>_(* #,##0.0_);_(* \(#,##0.0\);_(* "-"??_);_(@_)</c:formatCode>
                <c:ptCount val="28"/>
                <c:pt idx="0">
                  <c:v>6.5445026178010437</c:v>
                </c:pt>
                <c:pt idx="1">
                  <c:v>7.0952014370028138</c:v>
                </c:pt>
                <c:pt idx="2">
                  <c:v>7.9409518961567755</c:v>
                </c:pt>
                <c:pt idx="3">
                  <c:v>5.0637612975114479</c:v>
                </c:pt>
                <c:pt idx="4">
                  <c:v>6.0442260442260505</c:v>
                </c:pt>
                <c:pt idx="5">
                  <c:v>3.2466754522583017</c:v>
                </c:pt>
                <c:pt idx="6">
                  <c:v>2.5819382221174294</c:v>
                </c:pt>
                <c:pt idx="7">
                  <c:v>3.7709168041480012</c:v>
                </c:pt>
                <c:pt idx="8">
                  <c:v>2.1895273401297572</c:v>
                </c:pt>
                <c:pt idx="9">
                  <c:v>3.9220236713854746</c:v>
                </c:pt>
                <c:pt idx="10">
                  <c:v>3.5743018043902879</c:v>
                </c:pt>
                <c:pt idx="11">
                  <c:v>3.6338859868271669</c:v>
                </c:pt>
                <c:pt idx="12">
                  <c:v>5.0447795034576473</c:v>
                </c:pt>
                <c:pt idx="13">
                  <c:v>4.7119249665029059</c:v>
                </c:pt>
                <c:pt idx="14">
                  <c:v>4.4940079893475371</c:v>
                </c:pt>
                <c:pt idx="15">
                  <c:v>4.0324348016655733</c:v>
                </c:pt>
                <c:pt idx="16">
                  <c:v>3.6261601554068648</c:v>
                </c:pt>
                <c:pt idx="17">
                  <c:v>1.9300490509703678</c:v>
                </c:pt>
                <c:pt idx="18">
                  <c:v>3.3343952426462664</c:v>
                </c:pt>
                <c:pt idx="19">
                  <c:v>1.6431430377080289</c:v>
                </c:pt>
                <c:pt idx="20">
                  <c:v>1.1143511768381558</c:v>
                </c:pt>
                <c:pt idx="21">
                  <c:v>0.43937650381839433</c:v>
                </c:pt>
                <c:pt idx="22">
                  <c:v>-0.23635803103483966</c:v>
                </c:pt>
                <c:pt idx="23">
                  <c:v>1.2642487046632169</c:v>
                </c:pt>
                <c:pt idx="24">
                  <c:v>-0.64888248017304306</c:v>
                </c:pt>
                <c:pt idx="25">
                  <c:v>0.76033746484741016</c:v>
                </c:pt>
                <c:pt idx="26">
                  <c:v>0.54594149155336424</c:v>
                </c:pt>
                <c:pt idx="27">
                  <c:v>-1.0335652885796236</c:v>
                </c:pt>
              </c:numCache>
            </c:numRef>
          </c:val>
          <c:smooth val="0"/>
          <c:extLst xmlns:c16r2="http://schemas.microsoft.com/office/drawing/2015/06/chart">
            <c:ext xmlns:c16="http://schemas.microsoft.com/office/drawing/2014/chart" uri="{C3380CC4-5D6E-409C-BE32-E72D297353CC}">
              <c16:uniqueId val="{00000009-9708-40D1-AE79-76F8EB88C0B0}"/>
            </c:ext>
          </c:extLst>
        </c:ser>
        <c:ser>
          <c:idx val="2"/>
          <c:order val="2"/>
          <c:tx>
            <c:strRef>
              <c:f>'Datos PIB'!$E$1</c:f>
              <c:strCache>
                <c:ptCount val="1"/>
                <c:pt idx="0">
                  <c:v>PRODUCTO INTERNO BRUTO</c:v>
                </c:pt>
              </c:strCache>
            </c:strRef>
          </c:tx>
          <c:spPr>
            <a:ln w="31750" cap="rnd">
              <a:solidFill>
                <a:schemeClr val="accent5"/>
              </a:solidFill>
              <a:round/>
            </a:ln>
            <a:effectLst/>
          </c:spPr>
          <c:marker>
            <c:symbol val="circle"/>
            <c:size val="17"/>
            <c:spPr>
              <a:solidFill>
                <a:schemeClr val="accent5"/>
              </a:solidFill>
              <a:ln>
                <a:noFill/>
              </a:ln>
              <a:effectLst/>
            </c:spPr>
          </c:marker>
          <c:dLbls>
            <c:dLbl>
              <c:idx val="2"/>
              <c:layout>
                <c:manualLayout>
                  <c:x val="-2.6615110664619128E-2"/>
                  <c:y val="1.1166035206860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538-449E-925D-4B32C9C146E1}"/>
                </c:ext>
                <c:ext xmlns:c15="http://schemas.microsoft.com/office/drawing/2012/chart" uri="{CE6537A1-D6FC-4f65-9D91-7224C49458BB}"/>
              </c:extLst>
            </c:dLbl>
            <c:dLbl>
              <c:idx val="13"/>
              <c:layout>
                <c:manualLayout>
                  <c:x val="-2.6246016029009119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538-449E-925D-4B32C9C146E1}"/>
                </c:ext>
                <c:ext xmlns:c15="http://schemas.microsoft.com/office/drawing/2012/chart" uri="{CE6537A1-D6FC-4f65-9D91-7224C49458BB}"/>
              </c:extLst>
            </c:dLbl>
            <c:dLbl>
              <c:idx val="14"/>
              <c:layout>
                <c:manualLayout>
                  <c:x val="-2.7481846190135096E-2"/>
                  <c:y val="-8.792628961442767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4F3-4FE7-B5BC-F05D227BA9D3}"/>
                </c:ext>
                <c:ext xmlns:c15="http://schemas.microsoft.com/office/drawing/2012/chart" uri="{CE6537A1-D6FC-4f65-9D91-7224C49458BB}"/>
              </c:extLst>
            </c:dLbl>
            <c:dLbl>
              <c:idx val="15"/>
              <c:layout>
                <c:manualLayout>
                  <c:x val="-2.6246016029009119E-2"/>
                  <c:y val="-8.792628961442821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538-449E-925D-4B32C9C146E1}"/>
                </c:ext>
                <c:ext xmlns:c15="http://schemas.microsoft.com/office/drawing/2012/chart" uri="{CE6537A1-D6FC-4f65-9D91-7224C49458BB}"/>
              </c:extLst>
            </c:dLbl>
            <c:dLbl>
              <c:idx val="16"/>
              <c:layout>
                <c:manualLayout>
                  <c:x val="-2.8717676351261167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538-449E-925D-4B32C9C146E1}"/>
                </c:ext>
                <c:ext xmlns:c15="http://schemas.microsoft.com/office/drawing/2012/chart" uri="{CE6537A1-D6FC-4f65-9D91-7224C49458BB}"/>
              </c:extLst>
            </c:dLbl>
            <c:dLbl>
              <c:idx val="18"/>
              <c:layout>
                <c:manualLayout>
                  <c:x val="-2.6246016029009209E-2"/>
                  <c:y val="5.861752640961773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538-449E-925D-4B32C9C146E1}"/>
                </c:ext>
                <c:ext xmlns:c15="http://schemas.microsoft.com/office/drawing/2012/chart" uri="{CE6537A1-D6FC-4f65-9D91-7224C49458BB}"/>
              </c:extLst>
            </c:dLbl>
            <c:dLbl>
              <c:idx val="19"/>
              <c:layout>
                <c:manualLayout>
                  <c:x val="-2.8717676351261077E-2"/>
                  <c:y val="-1.0746422364841928E-1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538-449E-925D-4B32C9C146E1}"/>
                </c:ext>
                <c:ext xmlns:c15="http://schemas.microsoft.com/office/drawing/2012/chart" uri="{CE6537A1-D6FC-4f65-9D91-7224C49458BB}"/>
              </c:extLst>
            </c:dLbl>
            <c:dLbl>
              <c:idx val="20"/>
              <c:layout>
                <c:manualLayout>
                  <c:x val="-2.8717676351261077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D538-449E-925D-4B32C9C146E1}"/>
                </c:ext>
                <c:ext xmlns:c15="http://schemas.microsoft.com/office/drawing/2012/chart" uri="{CE6537A1-D6FC-4f65-9D91-7224C49458BB}"/>
              </c:extLst>
            </c:dLbl>
            <c:dLbl>
              <c:idx val="21"/>
              <c:layout>
                <c:manualLayout>
                  <c:x val="-2.9953506512387148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D538-449E-925D-4B32C9C146E1}"/>
                </c:ext>
                <c:ext xmlns:c15="http://schemas.microsoft.com/office/drawing/2012/chart" uri="{CE6537A1-D6FC-4f65-9D91-7224C49458BB}"/>
              </c:extLst>
            </c:dLbl>
            <c:dLbl>
              <c:idx val="22"/>
              <c:layout>
                <c:manualLayout>
                  <c:x val="-2.6246016029009299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D538-449E-925D-4B32C9C146E1}"/>
                </c:ext>
                <c:ext xmlns:c15="http://schemas.microsoft.com/office/drawing/2012/chart" uri="{CE6537A1-D6FC-4f65-9D91-7224C49458BB}"/>
              </c:extLst>
            </c:dLbl>
            <c:dLbl>
              <c:idx val="23"/>
              <c:layout>
                <c:manualLayout>
                  <c:x val="-2.7481846190135096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D538-449E-925D-4B32C9C146E1}"/>
                </c:ext>
                <c:ext xmlns:c15="http://schemas.microsoft.com/office/drawing/2012/chart" uri="{CE6537A1-D6FC-4f65-9D91-7224C49458BB}"/>
              </c:extLst>
            </c:dLbl>
            <c:dLbl>
              <c:idx val="24"/>
              <c:layout>
                <c:manualLayout>
                  <c:x val="-2.7481846190135096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D538-449E-925D-4B32C9C146E1}"/>
                </c:ext>
                <c:ext xmlns:c15="http://schemas.microsoft.com/office/drawing/2012/chart" uri="{CE6537A1-D6FC-4f65-9D91-7224C49458BB}"/>
              </c:extLst>
            </c:dLbl>
            <c:dLbl>
              <c:idx val="25"/>
              <c:layout>
                <c:manualLayout>
                  <c:x val="-2.6246016029009119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D538-449E-925D-4B32C9C146E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PIB'!$E$2:$E$29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16-D538-449E-925D-4B32C9C146E1}"/>
            </c:ext>
          </c:extLst>
        </c:ser>
        <c:dLbls>
          <c:dLblPos val="ctr"/>
          <c:showLegendKey val="0"/>
          <c:showVal val="1"/>
          <c:showCatName val="0"/>
          <c:showSerName val="0"/>
          <c:showPercent val="0"/>
          <c:showBubbleSize val="0"/>
        </c:dLbls>
        <c:marker val="1"/>
        <c:smooth val="0"/>
        <c:axId val="381159552"/>
        <c:axId val="381158768"/>
      </c:lineChart>
      <c:catAx>
        <c:axId val="38115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81158768"/>
        <c:crosses val="autoZero"/>
        <c:auto val="1"/>
        <c:lblAlgn val="ctr"/>
        <c:lblOffset val="100"/>
        <c:noMultiLvlLbl val="0"/>
      </c:catAx>
      <c:valAx>
        <c:axId val="3811587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0_);_(* \(#,##0.0\);_(* &quot;-&quot;??_);_(@_)" sourceLinked="1"/>
        <c:majorTickMark val="none"/>
        <c:minorTickMark val="none"/>
        <c:tickLblPos val="nextTo"/>
        <c:crossAx val="3811595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5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200">
                <a:solidFill>
                  <a:schemeClr val="tx1"/>
                </a:solidFill>
              </a:rPr>
              <a:t>Importaciones valor (miles de dólares CIF)</a:t>
            </a:r>
          </a:p>
          <a:p>
            <a:pPr>
              <a:defRPr sz="1200"/>
            </a:pPr>
            <a:r>
              <a:rPr lang="es-CO" sz="1200">
                <a:solidFill>
                  <a:schemeClr val="tx1"/>
                </a:solidFill>
              </a:rPr>
              <a:t>2017 - 2022</a:t>
            </a:r>
          </a:p>
        </c:rich>
      </c:tx>
      <c:layout/>
      <c:overlay val="0"/>
      <c:spPr>
        <a:noFill/>
        <a:ln>
          <a:noFill/>
        </a:ln>
        <a:effectLst/>
      </c:spPr>
      <c:txPr>
        <a:bodyPr rot="0" spcFirstLastPara="1" vertOverflow="ellipsis" vert="horz" wrap="square" anchor="ctr" anchorCtr="1"/>
        <a:lstStyle/>
        <a:p>
          <a:pPr>
            <a:defRPr sz="1200" b="1" i="0" u="none" strike="noStrike" kern="1200" cap="all" spc="15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spPr>
            <a:solidFill>
              <a:schemeClr val="accent5">
                <a:lumMod val="60000"/>
                <a:lumOff val="40000"/>
              </a:schemeClr>
            </a:solidFill>
            <a:ln w="15875">
              <a:solidFill>
                <a:srgbClr val="002060"/>
              </a:solidFill>
            </a:ln>
            <a:effectLst>
              <a:innerShdw blurRad="114300">
                <a:schemeClr val="accent1"/>
              </a:innerShdw>
            </a:effectLst>
          </c:spPr>
          <c:cat>
            <c:numRef>
              <c:f>'Datos CE'!$E$75:$E$141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CE'!$F$75:$F$141</c:f>
              <c:numCache>
                <c:formatCode>#,##0.00</c:formatCode>
                <c:ptCount val="67"/>
                <c:pt idx="0">
                  <c:v>3530.2</c:v>
                </c:pt>
                <c:pt idx="1">
                  <c:v>3646.8</c:v>
                </c:pt>
                <c:pt idx="2">
                  <c:v>4123.2</c:v>
                </c:pt>
                <c:pt idx="3">
                  <c:v>4033.2601433199998</c:v>
                </c:pt>
                <c:pt idx="4">
                  <c:v>3727.5217405599874</c:v>
                </c:pt>
                <c:pt idx="5">
                  <c:v>3778.8167153200288</c:v>
                </c:pt>
                <c:pt idx="6">
                  <c:v>3750.2083089500079</c:v>
                </c:pt>
                <c:pt idx="7">
                  <c:v>4191.1028937899846</c:v>
                </c:pt>
                <c:pt idx="8">
                  <c:v>3732.5902883399976</c:v>
                </c:pt>
                <c:pt idx="9">
                  <c:v>3940.25863011</c:v>
                </c:pt>
                <c:pt idx="10">
                  <c:v>3986.2949171899759</c:v>
                </c:pt>
                <c:pt idx="11">
                  <c:v>3635.5441696900011</c:v>
                </c:pt>
                <c:pt idx="12">
                  <c:v>3895.9285525100058</c:v>
                </c:pt>
                <c:pt idx="13">
                  <c:v>3650.61140251999</c:v>
                </c:pt>
                <c:pt idx="14">
                  <c:v>3906.0806666500298</c:v>
                </c:pt>
                <c:pt idx="15">
                  <c:v>4238.34201700004</c:v>
                </c:pt>
                <c:pt idx="16">
                  <c:v>4513.3457110600002</c:v>
                </c:pt>
                <c:pt idx="17">
                  <c:v>4228.39545291998</c:v>
                </c:pt>
                <c:pt idx="18">
                  <c:v>4347.4364849900303</c:v>
                </c:pt>
                <c:pt idx="19">
                  <c:v>4580.7123564599897</c:v>
                </c:pt>
                <c:pt idx="20">
                  <c:v>4047.7900887200299</c:v>
                </c:pt>
                <c:pt idx="21">
                  <c:v>5165.5149208000003</c:v>
                </c:pt>
                <c:pt idx="22">
                  <c:v>4475.7455578700301</c:v>
                </c:pt>
                <c:pt idx="23">
                  <c:v>4182.9016513899896</c:v>
                </c:pt>
                <c:pt idx="24">
                  <c:v>4302.1948375600496</c:v>
                </c:pt>
                <c:pt idx="25">
                  <c:v>3951.25660290005</c:v>
                </c:pt>
                <c:pt idx="26">
                  <c:v>4301.0949784300001</c:v>
                </c:pt>
                <c:pt idx="27">
                  <c:v>4528.4804482600202</c:v>
                </c:pt>
                <c:pt idx="28">
                  <c:v>4788.9211703699903</c:v>
                </c:pt>
                <c:pt idx="29">
                  <c:v>3983.21961173001</c:v>
                </c:pt>
                <c:pt idx="30">
                  <c:v>4565.0190807500003</c:v>
                </c:pt>
                <c:pt idx="31">
                  <c:v>4913.0763786400003</c:v>
                </c:pt>
                <c:pt idx="32">
                  <c:v>4200.36975866999</c:v>
                </c:pt>
                <c:pt idx="33">
                  <c:v>4333.34122665003</c:v>
                </c:pt>
                <c:pt idx="34">
                  <c:v>4757.2802943400002</c:v>
                </c:pt>
                <c:pt idx="35">
                  <c:v>4078.3698837900001</c:v>
                </c:pt>
                <c:pt idx="36">
                  <c:v>4329.6182983600202</c:v>
                </c:pt>
                <c:pt idx="37">
                  <c:v>3968.4381801099698</c:v>
                </c:pt>
                <c:pt idx="38">
                  <c:v>3587.70008371003</c:v>
                </c:pt>
                <c:pt idx="39">
                  <c:v>3096.7674764400099</c:v>
                </c:pt>
                <c:pt idx="40">
                  <c:v>2877.3259832499998</c:v>
                </c:pt>
                <c:pt idx="41">
                  <c:v>2898.6506791199999</c:v>
                </c:pt>
                <c:pt idx="42">
                  <c:v>3646.1370000000002</c:v>
                </c:pt>
                <c:pt idx="43">
                  <c:v>3571.2405941400102</c:v>
                </c:pt>
                <c:pt idx="44">
                  <c:v>3475.8312908500102</c:v>
                </c:pt>
                <c:pt idx="45">
                  <c:v>3706.2573970899998</c:v>
                </c:pt>
                <c:pt idx="46">
                  <c:v>4188.16731317002</c:v>
                </c:pt>
                <c:pt idx="47">
                  <c:v>4142.5272749000096</c:v>
                </c:pt>
                <c:pt idx="48">
                  <c:v>3822.0252034200098</c:v>
                </c:pt>
                <c:pt idx="49">
                  <c:v>3904.24077510999</c:v>
                </c:pt>
                <c:pt idx="50">
                  <c:v>4934.7832136199904</c:v>
                </c:pt>
                <c:pt idx="51">
                  <c:v>4696.6627906400099</c:v>
                </c:pt>
                <c:pt idx="52">
                  <c:v>4372.1514794700097</c:v>
                </c:pt>
                <c:pt idx="53">
                  <c:v>4922.8543819200004</c:v>
                </c:pt>
                <c:pt idx="54">
                  <c:v>4801.4337675400302</c:v>
                </c:pt>
                <c:pt idx="55">
                  <c:v>5348.46600201</c:v>
                </c:pt>
                <c:pt idx="56">
                  <c:v>5733.2835482999699</c:v>
                </c:pt>
                <c:pt idx="57">
                  <c:v>5809.8856806800004</c:v>
                </c:pt>
                <c:pt idx="58">
                  <c:v>6545.2966234600299</c:v>
                </c:pt>
                <c:pt idx="59">
                  <c:v>6210.27878040001</c:v>
                </c:pt>
                <c:pt idx="60">
                  <c:v>6050.5775912000299</c:v>
                </c:pt>
                <c:pt idx="61">
                  <c:v>5826.68162020002</c:v>
                </c:pt>
                <c:pt idx="62">
                  <c:v>7063.3851783200698</c:v>
                </c:pt>
                <c:pt idx="63">
                  <c:v>6393.1044294400399</c:v>
                </c:pt>
                <c:pt idx="64">
                  <c:v>6804.6</c:v>
                </c:pt>
                <c:pt idx="65">
                  <c:v>6368</c:v>
                </c:pt>
                <c:pt idx="66">
                  <c:v>6890.9</c:v>
                </c:pt>
              </c:numCache>
            </c:numRef>
          </c:val>
          <c:extLst xmlns:c16r2="http://schemas.microsoft.com/office/drawing/2015/06/chart">
            <c:ext xmlns:c16="http://schemas.microsoft.com/office/drawing/2014/chart" uri="{C3380CC4-5D6E-409C-BE32-E72D297353CC}">
              <c16:uniqueId val="{00000001-45C2-440D-A3E2-725611EC6798}"/>
            </c:ext>
          </c:extLst>
        </c:ser>
        <c:dLbls>
          <c:showLegendKey val="0"/>
          <c:showVal val="0"/>
          <c:showCatName val="0"/>
          <c:showSerName val="0"/>
          <c:showPercent val="0"/>
          <c:showBubbleSize val="0"/>
        </c:dLbls>
        <c:axId val="373263008"/>
        <c:axId val="373264576"/>
      </c:areaChart>
      <c:dateAx>
        <c:axId val="373263008"/>
        <c:scaling>
          <c:orientation val="minMax"/>
        </c:scaling>
        <c:delete val="0"/>
        <c:axPos val="b"/>
        <c:numFmt formatCode="mmm\-yy" sourceLinked="1"/>
        <c:majorTickMark val="out"/>
        <c:minorTickMark val="none"/>
        <c:tickLblPos val="low"/>
        <c:spPr>
          <a:noFill/>
          <a:ln>
            <a:noFill/>
          </a:ln>
          <a:effectLst/>
        </c:spPr>
        <c:txPr>
          <a:bodyPr rot="-5400000" spcFirstLastPara="1" vertOverflow="ellipsis" wrap="square" anchor="ctr" anchorCtr="1"/>
          <a:lstStyle/>
          <a:p>
            <a:pPr>
              <a:defRPr sz="900" b="0"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4576"/>
        <c:crosses val="autoZero"/>
        <c:auto val="0"/>
        <c:lblOffset val="100"/>
        <c:baseTimeUnit val="months"/>
      </c:dateAx>
      <c:valAx>
        <c:axId val="373264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3008"/>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solidFill>
                  <a:schemeClr val="tx1"/>
                </a:solidFill>
              </a:rPr>
              <a:t>Importaciones Valor vs Tons. Métricas</a:t>
            </a:r>
          </a:p>
          <a:p>
            <a:pPr>
              <a:defRPr b="1"/>
            </a:pPr>
            <a:r>
              <a:rPr lang="es-CO" b="1">
                <a:solidFill>
                  <a:schemeClr val="tx1"/>
                </a:solidFill>
              </a:rPr>
              <a:t>2017 - 2022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spPr>
            <a:solidFill>
              <a:schemeClr val="accent5">
                <a:lumMod val="60000"/>
                <a:lumOff val="40000"/>
              </a:schemeClr>
            </a:solidFill>
            <a:ln>
              <a:solidFill>
                <a:srgbClr val="002060"/>
              </a:solidFill>
            </a:ln>
            <a:effectLst/>
          </c:spPr>
          <c:dLbls>
            <c:dLbl>
              <c:idx val="0"/>
              <c:layout>
                <c:manualLayout>
                  <c:x val="3.0365772466397702E-3"/>
                  <c:y val="-0.1412408657220321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E01-48D9-855F-7A3DBF5FA4F3}"/>
                </c:ext>
                <c:ext xmlns:c15="http://schemas.microsoft.com/office/drawing/2012/chart" uri="{CE6537A1-D6FC-4f65-9D91-7224C49458BB}"/>
              </c:extLst>
            </c:dLbl>
            <c:dLbl>
              <c:idx val="5"/>
              <c:layout>
                <c:manualLayout>
                  <c:x val="-4.5548658699596555E-3"/>
                  <c:y val="-0.1382357409194357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E01-48D9-855F-7A3DBF5FA4F3}"/>
                </c:ext>
                <c:ext xmlns:c15="http://schemas.microsoft.com/office/drawing/2012/chart" uri="{CE6537A1-D6FC-4f65-9D91-7224C49458BB}"/>
              </c:extLst>
            </c:dLbl>
            <c:dLbl>
              <c:idx val="18"/>
              <c:layout>
                <c:manualLayout>
                  <c:x val="-3.9373371282552068E-3"/>
                  <c:y val="-0.138950981259111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E01-48D9-855F-7A3DBF5FA4F3}"/>
                </c:ext>
                <c:ext xmlns:c15="http://schemas.microsoft.com/office/drawing/2012/chart" uri="{CE6537A1-D6FC-4f65-9D91-7224C49458BB}"/>
              </c:extLst>
            </c:dLbl>
            <c:dLbl>
              <c:idx val="24"/>
              <c:layout>
                <c:manualLayout>
                  <c:x val="1.5182886233198851E-3"/>
                  <c:y val="-0.1502562401298213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E01-48D9-855F-7A3DBF5FA4F3}"/>
                </c:ext>
                <c:ext xmlns:c15="http://schemas.microsoft.com/office/drawing/2012/chart" uri="{CE6537A1-D6FC-4f65-9D91-7224C49458BB}"/>
              </c:extLst>
            </c:dLbl>
            <c:dLbl>
              <c:idx val="31"/>
              <c:layout>
                <c:manualLayout>
                  <c:x val="-9.8765438007070751E-3"/>
                  <c:y val="-9.91921476572589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3EC-4018-B5F6-20A56AF26F8A}"/>
                </c:ext>
                <c:ext xmlns:c15="http://schemas.microsoft.com/office/drawing/2012/chart" uri="{CE6537A1-D6FC-4f65-9D91-7224C49458BB}">
                  <c15:layout>
                    <c:manualLayout>
                      <c:w val="6.8623973117615117E-2"/>
                      <c:h val="8.2490692449594033E-2"/>
                    </c:manualLayout>
                  </c15:layout>
                </c:ext>
              </c:extLst>
            </c:dLbl>
            <c:dLbl>
              <c:idx val="51"/>
              <c:layout>
                <c:manualLayout>
                  <c:x val="-1.5182886233198851E-3"/>
                  <c:y val="-0.1141947424986643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E01-48D9-855F-7A3DBF5FA4F3}"/>
                </c:ext>
                <c:ext xmlns:c15="http://schemas.microsoft.com/office/drawing/2012/chart" uri="{CE6537A1-D6FC-4f65-9D91-7224C49458BB}"/>
              </c:extLst>
            </c:dLbl>
            <c:dLbl>
              <c:idx val="59"/>
              <c:layout>
                <c:manualLayout>
                  <c:x val="-1.5182718453176508E-3"/>
                  <c:y val="-0.2973989930396121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E01-48D9-855F-7A3DBF5FA4F3}"/>
                </c:ext>
                <c:ext xmlns:c15="http://schemas.microsoft.com/office/drawing/2012/chart" uri="{CE6537A1-D6FC-4f65-9D91-7224C49458BB}"/>
              </c:extLst>
            </c:dLbl>
            <c:dLbl>
              <c:idx val="69"/>
              <c:layout>
                <c:manualLayout>
                  <c:x val="-7.5914431165994252E-3"/>
                  <c:y val="-0.3215483538778177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E01-48D9-855F-7A3DBF5FA4F3}"/>
                </c:ext>
                <c:ext xmlns:c15="http://schemas.microsoft.com/office/drawing/2012/chart" uri="{CE6537A1-D6FC-4f65-9D91-7224C49458BB}"/>
              </c:extLst>
            </c:dLbl>
            <c:dLbl>
              <c:idx val="70"/>
              <c:layout>
                <c:manualLayout>
                  <c:x val="6.0731544932795404E-3"/>
                  <c:y val="-0.2945022306544499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E01-48D9-855F-7A3DBF5FA4F3}"/>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CE'!$E$75:$E$141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CE'!$F$75:$F$141</c:f>
              <c:numCache>
                <c:formatCode>#,##0.00</c:formatCode>
                <c:ptCount val="67"/>
                <c:pt idx="0">
                  <c:v>3530.2</c:v>
                </c:pt>
                <c:pt idx="1">
                  <c:v>3646.8</c:v>
                </c:pt>
                <c:pt idx="2">
                  <c:v>4123.2</c:v>
                </c:pt>
                <c:pt idx="3">
                  <c:v>4033.2601433199998</c:v>
                </c:pt>
                <c:pt idx="4">
                  <c:v>3727.5217405599874</c:v>
                </c:pt>
                <c:pt idx="5">
                  <c:v>3778.8167153200288</c:v>
                </c:pt>
                <c:pt idx="6">
                  <c:v>3750.2083089500079</c:v>
                </c:pt>
                <c:pt idx="7">
                  <c:v>4191.1028937899846</c:v>
                </c:pt>
                <c:pt idx="8">
                  <c:v>3732.5902883399976</c:v>
                </c:pt>
                <c:pt idx="9">
                  <c:v>3940.25863011</c:v>
                </c:pt>
                <c:pt idx="10">
                  <c:v>3986.2949171899759</c:v>
                </c:pt>
                <c:pt idx="11">
                  <c:v>3635.5441696900011</c:v>
                </c:pt>
                <c:pt idx="12">
                  <c:v>3895.9285525100058</c:v>
                </c:pt>
                <c:pt idx="13">
                  <c:v>3650.61140251999</c:v>
                </c:pt>
                <c:pt idx="14">
                  <c:v>3906.0806666500298</c:v>
                </c:pt>
                <c:pt idx="15">
                  <c:v>4238.34201700004</c:v>
                </c:pt>
                <c:pt idx="16">
                  <c:v>4513.3457110600002</c:v>
                </c:pt>
                <c:pt idx="17">
                  <c:v>4228.39545291998</c:v>
                </c:pt>
                <c:pt idx="18">
                  <c:v>4347.4364849900303</c:v>
                </c:pt>
                <c:pt idx="19">
                  <c:v>4580.7123564599897</c:v>
                </c:pt>
                <c:pt idx="20">
                  <c:v>4047.7900887200299</c:v>
                </c:pt>
                <c:pt idx="21">
                  <c:v>5165.5149208000003</c:v>
                </c:pt>
                <c:pt idx="22">
                  <c:v>4475.7455578700301</c:v>
                </c:pt>
                <c:pt idx="23">
                  <c:v>4182.9016513899896</c:v>
                </c:pt>
                <c:pt idx="24">
                  <c:v>4302.1948375600496</c:v>
                </c:pt>
                <c:pt idx="25">
                  <c:v>3951.25660290005</c:v>
                </c:pt>
                <c:pt idx="26">
                  <c:v>4301.0949784300001</c:v>
                </c:pt>
                <c:pt idx="27">
                  <c:v>4528.4804482600202</c:v>
                </c:pt>
                <c:pt idx="28">
                  <c:v>4788.9211703699903</c:v>
                </c:pt>
                <c:pt idx="29">
                  <c:v>3983.21961173001</c:v>
                </c:pt>
                <c:pt idx="30">
                  <c:v>4565.0190807500003</c:v>
                </c:pt>
                <c:pt idx="31">
                  <c:v>4913.0763786400003</c:v>
                </c:pt>
                <c:pt idx="32">
                  <c:v>4200.36975866999</c:v>
                </c:pt>
                <c:pt idx="33">
                  <c:v>4333.34122665003</c:v>
                </c:pt>
                <c:pt idx="34">
                  <c:v>4757.2802943400002</c:v>
                </c:pt>
                <c:pt idx="35">
                  <c:v>4078.3698837900001</c:v>
                </c:pt>
                <c:pt idx="36">
                  <c:v>4329.6182983600202</c:v>
                </c:pt>
                <c:pt idx="37">
                  <c:v>3968.4381801099698</c:v>
                </c:pt>
                <c:pt idx="38">
                  <c:v>3587.70008371003</c:v>
                </c:pt>
                <c:pt idx="39">
                  <c:v>3096.7674764400099</c:v>
                </c:pt>
                <c:pt idx="40">
                  <c:v>2877.3259832499998</c:v>
                </c:pt>
                <c:pt idx="41">
                  <c:v>2898.6506791199999</c:v>
                </c:pt>
                <c:pt idx="42">
                  <c:v>3646.1370000000002</c:v>
                </c:pt>
                <c:pt idx="43">
                  <c:v>3571.2405941400102</c:v>
                </c:pt>
                <c:pt idx="44">
                  <c:v>3475.8312908500102</c:v>
                </c:pt>
                <c:pt idx="45">
                  <c:v>3706.2573970899998</c:v>
                </c:pt>
                <c:pt idx="46">
                  <c:v>4188.16731317002</c:v>
                </c:pt>
                <c:pt idx="47">
                  <c:v>4142.5272749000096</c:v>
                </c:pt>
                <c:pt idx="48">
                  <c:v>3822.0252034200098</c:v>
                </c:pt>
                <c:pt idx="49">
                  <c:v>3904.24077510999</c:v>
                </c:pt>
                <c:pt idx="50">
                  <c:v>4934.7832136199904</c:v>
                </c:pt>
                <c:pt idx="51">
                  <c:v>4696.6627906400099</c:v>
                </c:pt>
                <c:pt idx="52">
                  <c:v>4372.1514794700097</c:v>
                </c:pt>
                <c:pt idx="53">
                  <c:v>4922.8543819200004</c:v>
                </c:pt>
                <c:pt idx="54">
                  <c:v>4801.4337675400302</c:v>
                </c:pt>
                <c:pt idx="55">
                  <c:v>5348.46600201</c:v>
                </c:pt>
                <c:pt idx="56">
                  <c:v>5733.2835482999699</c:v>
                </c:pt>
                <c:pt idx="57">
                  <c:v>5809.8856806800004</c:v>
                </c:pt>
                <c:pt idx="58">
                  <c:v>6545.2966234600299</c:v>
                </c:pt>
                <c:pt idx="59">
                  <c:v>6210.27878040001</c:v>
                </c:pt>
                <c:pt idx="60">
                  <c:v>6050.5775912000299</c:v>
                </c:pt>
                <c:pt idx="61">
                  <c:v>5826.68162020002</c:v>
                </c:pt>
                <c:pt idx="62">
                  <c:v>7063.3851783200698</c:v>
                </c:pt>
                <c:pt idx="63">
                  <c:v>6393.1044294400399</c:v>
                </c:pt>
                <c:pt idx="64">
                  <c:v>6804.6</c:v>
                </c:pt>
                <c:pt idx="65">
                  <c:v>6368</c:v>
                </c:pt>
                <c:pt idx="66">
                  <c:v>6890.9</c:v>
                </c:pt>
              </c:numCache>
            </c:numRef>
          </c:val>
          <c:extLst xmlns:c16r2="http://schemas.microsoft.com/office/drawing/2015/06/chart">
            <c:ext xmlns:c16="http://schemas.microsoft.com/office/drawing/2014/chart" uri="{C3380CC4-5D6E-409C-BE32-E72D297353CC}">
              <c16:uniqueId val="{00000044-555C-4E4F-BAFC-3ED92859BF89}"/>
            </c:ext>
          </c:extLst>
        </c:ser>
        <c:dLbls>
          <c:showLegendKey val="0"/>
          <c:showVal val="0"/>
          <c:showCatName val="0"/>
          <c:showSerName val="0"/>
          <c:showPercent val="0"/>
          <c:showBubbleSize val="0"/>
        </c:dLbls>
        <c:axId val="382306992"/>
        <c:axId val="382310128"/>
      </c:areaChart>
      <c:lineChart>
        <c:grouping val="standard"/>
        <c:varyColors val="0"/>
        <c:ser>
          <c:idx val="1"/>
          <c:order val="1"/>
          <c:spPr>
            <a:ln w="28575" cap="rnd">
              <a:solidFill>
                <a:srgbClr val="002060"/>
              </a:solidFill>
              <a:round/>
            </a:ln>
            <a:effectLst/>
          </c:spPr>
          <c:marker>
            <c:symbol val="none"/>
          </c:marker>
          <c:dLbls>
            <c:dLbl>
              <c:idx val="5"/>
              <c:layout>
                <c:manualLayout>
                  <c:x val="-3.1855712249558424E-2"/>
                  <c:y val="-3.602907483445493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E01-48D9-855F-7A3DBF5FA4F3}"/>
                </c:ext>
                <c:ext xmlns:c15="http://schemas.microsoft.com/office/drawing/2012/chart" uri="{CE6537A1-D6FC-4f65-9D91-7224C49458BB}"/>
              </c:extLst>
            </c:dLbl>
            <c:dLbl>
              <c:idx val="15"/>
              <c:layout>
                <c:manualLayout>
                  <c:x val="-4.0965462964635754E-2"/>
                  <c:y val="-5.4055434365750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E01-48D9-855F-7A3DBF5FA4F3}"/>
                </c:ext>
                <c:ext xmlns:c15="http://schemas.microsoft.com/office/drawing/2012/chart" uri="{CE6537A1-D6FC-4f65-9D91-7224C49458BB}"/>
              </c:extLst>
            </c:dLbl>
            <c:dLbl>
              <c:idx val="35"/>
              <c:layout>
                <c:manualLayout>
                  <c:x val="-3.9471957255802007E-2"/>
                  <c:y val="-0.15616492511163618"/>
                </c:manualLayout>
              </c:layout>
              <c:showLegendKey val="0"/>
              <c:showVal val="1"/>
              <c:showCatName val="0"/>
              <c:showSerName val="0"/>
              <c:showPercent val="0"/>
              <c:showBubbleSize val="0"/>
              <c:extLst>
                <c:ext xmlns:c15="http://schemas.microsoft.com/office/drawing/2012/chart" uri="{CE6537A1-D6FC-4f65-9D91-7224C49458BB}"/>
              </c:extLst>
            </c:dLbl>
            <c:dLbl>
              <c:idx val="47"/>
              <c:layout>
                <c:manualLayout>
                  <c:x val="-5.6180245787752776E-2"/>
                  <c:y val="-2.404097828466799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DE01-48D9-855F-7A3DBF5FA4F3}"/>
                </c:ext>
                <c:ext xmlns:c15="http://schemas.microsoft.com/office/drawing/2012/chart" uri="{CE6537A1-D6FC-4f65-9D91-7224C49458BB}"/>
              </c:extLst>
            </c:dLbl>
            <c:dLbl>
              <c:idx val="50"/>
              <c:layout>
                <c:manualLayout>
                  <c:x val="-3.4920638336357356E-2"/>
                  <c:y val="-1.80307488155785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DE01-48D9-855F-7A3DBF5FA4F3}"/>
                </c:ext>
                <c:ext xmlns:c15="http://schemas.microsoft.com/office/drawing/2012/chart" uri="{CE6537A1-D6FC-4f65-9D91-7224C49458BB}"/>
              </c:extLst>
            </c:dLbl>
            <c:dLbl>
              <c:idx val="62"/>
              <c:layout>
                <c:manualLayout>
                  <c:x val="-7.7492882128624305E-2"/>
                  <c:y val="9.3087326173545745E-2"/>
                </c:manualLayout>
              </c:layout>
              <c:showLegendKey val="0"/>
              <c:showVal val="1"/>
              <c:showCatName val="0"/>
              <c:showSerName val="0"/>
              <c:showPercent val="0"/>
              <c:showBubbleSize val="0"/>
              <c:extLst>
                <c:ext xmlns:c15="http://schemas.microsoft.com/office/drawing/2012/chart" uri="{CE6537A1-D6FC-4f65-9D91-7224C49458BB}"/>
              </c:extLst>
            </c:dLbl>
            <c:dLbl>
              <c:idx val="63"/>
              <c:layout>
                <c:manualLayout>
                  <c:x val="-4.7083416535188903E-2"/>
                  <c:y val="-0.1020773345956198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DE01-48D9-855F-7A3DBF5FA4F3}"/>
                </c:ext>
                <c:ext xmlns:c15="http://schemas.microsoft.com/office/drawing/2012/chart" uri="{CE6537A1-D6FC-4f65-9D91-7224C49458BB}"/>
              </c:extLst>
            </c:dLbl>
            <c:dLbl>
              <c:idx val="66"/>
              <c:layout>
                <c:manualLayout>
                  <c:x val="1.5194682770317378E-3"/>
                  <c:y val="-4.8045071573443045E-2"/>
                </c:manualLayout>
              </c:layout>
              <c:showLegendKey val="0"/>
              <c:showVal val="1"/>
              <c:showCatName val="0"/>
              <c:showSerName val="0"/>
              <c:showPercent val="0"/>
              <c:showBubbleSize val="0"/>
              <c:extLst>
                <c:ext xmlns:c15="http://schemas.microsoft.com/office/drawing/2012/chart" uri="{CE6537A1-D6FC-4f65-9D91-7224C49458BB}"/>
              </c:extLst>
            </c:dLbl>
            <c:dLbl>
              <c:idx val="70"/>
              <c:layout>
                <c:manualLayout>
                  <c:x val="-2.8847483843077816E-2"/>
                  <c:y val="2.103587361817493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DE01-48D9-855F-7A3DBF5FA4F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CE'!$E$75:$E$141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CE'!$G$75:$G$141</c:f>
              <c:numCache>
                <c:formatCode>#,##0</c:formatCode>
                <c:ptCount val="67"/>
                <c:pt idx="0">
                  <c:v>3081358.8104900005</c:v>
                </c:pt>
                <c:pt idx="1">
                  <c:v>3453065.012409999</c:v>
                </c:pt>
                <c:pt idx="2">
                  <c:v>3770752.1298500011</c:v>
                </c:pt>
                <c:pt idx="3">
                  <c:v>3763133.2918200009</c:v>
                </c:pt>
                <c:pt idx="4">
                  <c:v>2863811.2791899997</c:v>
                </c:pt>
                <c:pt idx="5">
                  <c:v>3392134.9832300008</c:v>
                </c:pt>
                <c:pt idx="6">
                  <c:v>2886484.8494299999</c:v>
                </c:pt>
                <c:pt idx="7">
                  <c:v>3175926.1364399991</c:v>
                </c:pt>
                <c:pt idx="8">
                  <c:v>2854484.1520400005</c:v>
                </c:pt>
                <c:pt idx="9">
                  <c:v>2751247.1943199998</c:v>
                </c:pt>
                <c:pt idx="10">
                  <c:v>2743959.6616499997</c:v>
                </c:pt>
                <c:pt idx="11">
                  <c:v>2625011.7133399998</c:v>
                </c:pt>
                <c:pt idx="12">
                  <c:v>3277826.8557300004</c:v>
                </c:pt>
                <c:pt idx="13">
                  <c:v>2438226.2553599994</c:v>
                </c:pt>
                <c:pt idx="14">
                  <c:v>2952193.5385999992</c:v>
                </c:pt>
                <c:pt idx="15">
                  <c:v>3120196.6353200008</c:v>
                </c:pt>
                <c:pt idx="16">
                  <c:v>3296615.9693900007</c:v>
                </c:pt>
                <c:pt idx="17">
                  <c:v>2903369.4802599992</c:v>
                </c:pt>
                <c:pt idx="18">
                  <c:v>2960038.9838099997</c:v>
                </c:pt>
                <c:pt idx="19">
                  <c:v>3044859.4203899987</c:v>
                </c:pt>
                <c:pt idx="20">
                  <c:v>2511250.0086299996</c:v>
                </c:pt>
                <c:pt idx="21">
                  <c:v>3098445.4825199996</c:v>
                </c:pt>
                <c:pt idx="22">
                  <c:v>2875676.8532999996</c:v>
                </c:pt>
                <c:pt idx="23">
                  <c:v>2796362.6555699995</c:v>
                </c:pt>
                <c:pt idx="24">
                  <c:v>3515915.1344900043</c:v>
                </c:pt>
                <c:pt idx="25">
                  <c:v>2721905.4596899995</c:v>
                </c:pt>
                <c:pt idx="26">
                  <c:v>3149223.8151799995</c:v>
                </c:pt>
                <c:pt idx="27">
                  <c:v>3408634.0586299994</c:v>
                </c:pt>
                <c:pt idx="28">
                  <c:v>3423083.6210000012</c:v>
                </c:pt>
                <c:pt idx="29">
                  <c:v>2721312.2032599999</c:v>
                </c:pt>
                <c:pt idx="30">
                  <c:v>3249533.4762199996</c:v>
                </c:pt>
                <c:pt idx="31">
                  <c:v>4057247.9523600005</c:v>
                </c:pt>
                <c:pt idx="32">
                  <c:v>3296591.7450499996</c:v>
                </c:pt>
                <c:pt idx="33">
                  <c:v>2717474.0354299992</c:v>
                </c:pt>
                <c:pt idx="34">
                  <c:v>3472974.8047500006</c:v>
                </c:pt>
                <c:pt idx="35">
                  <c:v>2713918.9067000006</c:v>
                </c:pt>
                <c:pt idx="36">
                  <c:v>3498415.4909700011</c:v>
                </c:pt>
                <c:pt idx="37">
                  <c:v>3214460.8916499992</c:v>
                </c:pt>
                <c:pt idx="38">
                  <c:v>2739590.4040399999</c:v>
                </c:pt>
                <c:pt idx="39">
                  <c:v>3080089.2428000001</c:v>
                </c:pt>
                <c:pt idx="40">
                  <c:v>2705890.5354999998</c:v>
                </c:pt>
                <c:pt idx="41">
                  <c:v>2265781</c:v>
                </c:pt>
                <c:pt idx="42">
                  <c:v>2657798</c:v>
                </c:pt>
                <c:pt idx="43">
                  <c:v>2788475.7976500001</c:v>
                </c:pt>
                <c:pt idx="44">
                  <c:v>2583305.11613</c:v>
                </c:pt>
                <c:pt idx="45">
                  <c:v>2781214.7360299998</c:v>
                </c:pt>
                <c:pt idx="46">
                  <c:v>2706661.59088</c:v>
                </c:pt>
                <c:pt idx="47">
                  <c:v>2789924</c:v>
                </c:pt>
                <c:pt idx="48">
                  <c:v>2918335.9514000001</c:v>
                </c:pt>
                <c:pt idx="49">
                  <c:v>2748118.9752799999</c:v>
                </c:pt>
                <c:pt idx="50">
                  <c:v>3364127.8025199999</c:v>
                </c:pt>
                <c:pt idx="51">
                  <c:v>3198818.9219300002</c:v>
                </c:pt>
                <c:pt idx="52">
                  <c:v>2768125.1029699999</c:v>
                </c:pt>
                <c:pt idx="53">
                  <c:v>3032939.4703700002</c:v>
                </c:pt>
                <c:pt idx="54">
                  <c:v>2766901.6456399998</c:v>
                </c:pt>
                <c:pt idx="55">
                  <c:v>3187058.5939000002</c:v>
                </c:pt>
                <c:pt idx="56">
                  <c:v>3131965.1423800001</c:v>
                </c:pt>
                <c:pt idx="57">
                  <c:v>3543459.8875799999</c:v>
                </c:pt>
                <c:pt idx="58">
                  <c:v>3525649.39964</c:v>
                </c:pt>
                <c:pt idx="59">
                  <c:v>3114893.7209000001</c:v>
                </c:pt>
                <c:pt idx="60">
                  <c:v>3438997.7164599984</c:v>
                </c:pt>
                <c:pt idx="61">
                  <c:v>3034957.294160001</c:v>
                </c:pt>
                <c:pt idx="62">
                  <c:v>3760604.6946499995</c:v>
                </c:pt>
                <c:pt idx="63">
                  <c:v>3392549.0258700005</c:v>
                </c:pt>
                <c:pt idx="64">
                  <c:v>3555575.8240200006</c:v>
                </c:pt>
                <c:pt idx="65">
                  <c:v>3268960.0470199995</c:v>
                </c:pt>
                <c:pt idx="66">
                  <c:v>3334805.4610099993</c:v>
                </c:pt>
              </c:numCache>
            </c:numRef>
          </c:val>
          <c:smooth val="0"/>
          <c:extLst xmlns:c16r2="http://schemas.microsoft.com/office/drawing/2015/06/chart">
            <c:ext xmlns:c16="http://schemas.microsoft.com/office/drawing/2014/chart" uri="{C3380CC4-5D6E-409C-BE32-E72D297353CC}">
              <c16:uniqueId val="{00000089-555C-4E4F-BAFC-3ED92859BF89}"/>
            </c:ext>
          </c:extLst>
        </c:ser>
        <c:dLbls>
          <c:showLegendKey val="0"/>
          <c:showVal val="0"/>
          <c:showCatName val="0"/>
          <c:showSerName val="0"/>
          <c:showPercent val="0"/>
          <c:showBubbleSize val="0"/>
        </c:dLbls>
        <c:marker val="1"/>
        <c:smooth val="0"/>
        <c:axId val="373267320"/>
        <c:axId val="373266144"/>
      </c:lineChart>
      <c:valAx>
        <c:axId val="37326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7320"/>
        <c:crosses val="autoZero"/>
        <c:crossBetween val="between"/>
      </c:valAx>
      <c:dateAx>
        <c:axId val="3732673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6144"/>
        <c:crosses val="autoZero"/>
        <c:auto val="1"/>
        <c:lblOffset val="100"/>
        <c:baseTimeUnit val="months"/>
        <c:minorUnit val="1"/>
        <c:minorTimeUnit val="months"/>
      </c:dateAx>
      <c:valAx>
        <c:axId val="38231012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6992"/>
        <c:crosses val="max"/>
        <c:crossBetween val="between"/>
      </c:valAx>
      <c:dateAx>
        <c:axId val="382306992"/>
        <c:scaling>
          <c:orientation val="minMax"/>
        </c:scaling>
        <c:delete val="1"/>
        <c:axPos val="b"/>
        <c:numFmt formatCode="mmm\-yy" sourceLinked="1"/>
        <c:majorTickMark val="out"/>
        <c:minorTickMark val="none"/>
        <c:tickLblPos val="nextTo"/>
        <c:crossAx val="382310128"/>
        <c:crosses val="autoZero"/>
        <c:auto val="1"/>
        <c:lblOffset val="100"/>
        <c:baseTimeUnit val="months"/>
        <c:majorUnit val="1"/>
        <c:minorUnit val="1"/>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Importaciones por zona portuaria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718072863663603"/>
          <c:y val="0.16801558432582767"/>
          <c:w val="0.46596510118698831"/>
          <c:h val="0.61641256527268928"/>
        </c:manualLayout>
      </c:layout>
      <c:pieChart>
        <c:varyColors val="1"/>
        <c:ser>
          <c:idx val="1"/>
          <c:order val="0"/>
          <c:dPt>
            <c:idx val="0"/>
            <c:bubble3D val="0"/>
            <c:spPr>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76D0-4743-BE82-C0EB52B69B53}"/>
              </c:ext>
            </c:extLst>
          </c:dPt>
          <c:dPt>
            <c:idx val="1"/>
            <c:bubble3D val="0"/>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76D0-4743-BE82-C0EB52B69B53}"/>
              </c:ext>
            </c:extLst>
          </c:dPt>
          <c:dPt>
            <c:idx val="2"/>
            <c:bubble3D val="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76D0-4743-BE82-C0EB52B69B53}"/>
              </c:ext>
            </c:extLst>
          </c:dPt>
          <c:dPt>
            <c:idx val="3"/>
            <c:bubble3D val="0"/>
            <c:spPr>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76D0-4743-BE82-C0EB52B69B53}"/>
              </c:ext>
            </c:extLst>
          </c:dPt>
          <c:dPt>
            <c:idx val="4"/>
            <c:bubble3D val="0"/>
            <c:spPr>
              <a:solidFill>
                <a:srgbClr val="32879E"/>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9-76D0-4743-BE82-C0EB52B69B5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B-76D0-4743-BE82-C0EB52B69B53}"/>
              </c:ext>
            </c:extLst>
          </c:dPt>
          <c:dPt>
            <c:idx val="6"/>
            <c:bubble3D val="0"/>
            <c:spPr>
              <a:solidFill>
                <a:schemeClr val="accent1">
                  <a:lumMod val="20000"/>
                  <a:lumOff val="8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D-76D0-4743-BE82-C0EB52B69B53}"/>
              </c:ext>
            </c:extLst>
          </c:dPt>
          <c:dLbls>
            <c:delete val="1"/>
          </c:dLbls>
          <c:cat>
            <c:strRef>
              <c:extLst>
                <c:ext xmlns:c15="http://schemas.microsoft.com/office/drawing/2012/chart" uri="{02D57815-91ED-43cb-92C2-25804820EDAC}">
                  <c15:fullRef>
                    <c15:sqref>'Movimiento Portuario'!$G$23:$G$29</c15:sqref>
                  </c15:fullRef>
                </c:ext>
              </c:extLst>
              <c:f>'Movimiento Portuario'!$G$23:$G$29</c:f>
              <c:strCache>
                <c:ptCount val="7"/>
                <c:pt idx="0">
                  <c:v>Buenaventura</c:v>
                </c:pt>
                <c:pt idx="1">
                  <c:v>Cartagena</c:v>
                </c:pt>
                <c:pt idx="2">
                  <c:v>Barranquilla</c:v>
                </c:pt>
                <c:pt idx="3">
                  <c:v>Santa Marta</c:v>
                </c:pt>
                <c:pt idx="4">
                  <c:v>Golfo Morr.</c:v>
                </c:pt>
                <c:pt idx="5">
                  <c:v>La Guajira</c:v>
                </c:pt>
                <c:pt idx="6">
                  <c:v>San Andrés</c:v>
                </c:pt>
              </c:strCache>
            </c:strRef>
          </c:cat>
          <c:val>
            <c:numRef>
              <c:extLst>
                <c:ext xmlns:c15="http://schemas.microsoft.com/office/drawing/2012/chart" uri="{02D57815-91ED-43cb-92C2-25804820EDAC}">
                  <c15:fullRef>
                    <c15:sqref>'Movimiento Portuario'!$I$23:$I$29</c15:sqref>
                  </c15:fullRef>
                </c:ext>
              </c:extLst>
              <c:f>'Movimiento Portuario'!$I$23:$I$29</c:f>
              <c:numCache>
                <c:formatCode>#,##0</c:formatCode>
                <c:ptCount val="7"/>
                <c:pt idx="0">
                  <c:v>3743839</c:v>
                </c:pt>
                <c:pt idx="1">
                  <c:v>2441125</c:v>
                </c:pt>
                <c:pt idx="2">
                  <c:v>1718450</c:v>
                </c:pt>
                <c:pt idx="3">
                  <c:v>1251304</c:v>
                </c:pt>
                <c:pt idx="4">
                  <c:v>267139</c:v>
                </c:pt>
                <c:pt idx="5">
                  <c:v>86027</c:v>
                </c:pt>
                <c:pt idx="6">
                  <c:v>20918</c:v>
                </c:pt>
              </c:numCache>
            </c:numRef>
          </c:val>
          <c:extLst xmlns:c16r2="http://schemas.microsoft.com/office/drawing/2015/06/chart">
            <c:ext xmlns:c16="http://schemas.microsoft.com/office/drawing/2014/chart" uri="{C3380CC4-5D6E-409C-BE32-E72D297353CC}">
              <c16:uniqueId val="{00000010-76D0-4743-BE82-C0EB52B69B53}"/>
            </c:ext>
          </c:extLst>
        </c:ser>
        <c:ser>
          <c:idx val="0"/>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2-76D0-4743-BE82-C0EB52B69B5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4-76D0-4743-BE82-C0EB52B69B5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6-76D0-4743-BE82-C0EB52B69B5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8-76D0-4743-BE82-C0EB52B69B5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A-76D0-4743-BE82-C0EB52B69B5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C-76D0-4743-BE82-C0EB52B69B5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E-76D0-4743-BE82-C0EB52B69B53}"/>
              </c:ext>
            </c:extLst>
          </c:dPt>
          <c:dLbls>
            <c:dLbl>
              <c:idx val="0"/>
              <c:layout>
                <c:manualLayout>
                  <c:x val="6.6666666666666666E-2"/>
                  <c:y val="-1.3888888888888911E-2"/>
                </c:manualLayout>
              </c:layout>
              <c:dLblPos val="bestFi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12-76D0-4743-BE82-C0EB52B69B53}"/>
                </c:ext>
                <c:ext xmlns:c15="http://schemas.microsoft.com/office/drawing/2012/chart" uri="{CE6537A1-D6FC-4f65-9D91-7224C49458BB}"/>
              </c:extLst>
            </c:dLbl>
            <c:dLbl>
              <c:idx val="1"/>
              <c:layout>
                <c:manualLayout>
                  <c:x val="2.7777777777777676E-2"/>
                  <c:y val="2.3148148148148147E-2"/>
                </c:manualLayout>
              </c:layout>
              <c:dLblPos val="bestFi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14-76D0-4743-BE82-C0EB52B69B53}"/>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16-76D0-4743-BE82-C0EB52B69B53}"/>
                </c:ext>
                <c:ext xmlns:c15="http://schemas.microsoft.com/office/drawing/2012/chart" uri="{CE6537A1-D6FC-4f65-9D91-7224C49458BB}"/>
              </c:extLst>
            </c:dLbl>
            <c:dLbl>
              <c:idx val="3"/>
              <c:layout>
                <c:manualLayout>
                  <c:x val="0.1388888888888889"/>
                  <c:y val="0"/>
                </c:manualLayout>
              </c:layout>
              <c:dLblPos val="bestFi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18-76D0-4743-BE82-C0EB52B69B53}"/>
                </c:ext>
                <c:ext xmlns:c15="http://schemas.microsoft.com/office/drawing/2012/chart" uri="{CE6537A1-D6FC-4f65-9D91-7224C49458BB}"/>
              </c:extLst>
            </c:dLbl>
            <c:dLbl>
              <c:idx val="4"/>
              <c:layout>
                <c:manualLayout>
                  <c:x val="-5.00000000000001E-2"/>
                  <c:y val="2.7777777777777776E-2"/>
                </c:manualLayout>
              </c:layout>
              <c:dLblPos val="bestFi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1A-76D0-4743-BE82-C0EB52B69B53}"/>
                </c:ext>
                <c:ext xmlns:c15="http://schemas.microsoft.com/office/drawing/2012/chart" uri="{CE6537A1-D6FC-4f65-9D91-7224C49458BB}"/>
              </c:extLst>
            </c:dLbl>
            <c:dLbl>
              <c:idx val="5"/>
              <c:layout>
                <c:manualLayout>
                  <c:x val="-5.2777777777777778E-2"/>
                  <c:y val="-6.5609507144940215E-3"/>
                </c:manualLayout>
              </c:layout>
              <c:dLblPos val="bestFi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1C-76D0-4743-BE82-C0EB52B69B5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'Movimiento Portuario'!$G$23:$G$29</c15:sqref>
                  </c15:fullRef>
                </c:ext>
              </c:extLst>
              <c:f>'Movimiento Portuario'!$G$23:$G$29</c:f>
              <c:strCache>
                <c:ptCount val="7"/>
                <c:pt idx="0">
                  <c:v>Buenaventura</c:v>
                </c:pt>
                <c:pt idx="1">
                  <c:v>Cartagena</c:v>
                </c:pt>
                <c:pt idx="2">
                  <c:v>Barranquilla</c:v>
                </c:pt>
                <c:pt idx="3">
                  <c:v>Santa Marta</c:v>
                </c:pt>
                <c:pt idx="4">
                  <c:v>Golfo Morr.</c:v>
                </c:pt>
                <c:pt idx="5">
                  <c:v>La Guajira</c:v>
                </c:pt>
                <c:pt idx="6">
                  <c:v>San Andrés</c:v>
                </c:pt>
              </c:strCache>
            </c:strRef>
          </c:cat>
          <c:val>
            <c:numRef>
              <c:extLst>
                <c:ext xmlns:c15="http://schemas.microsoft.com/office/drawing/2012/chart" uri="{02D57815-91ED-43cb-92C2-25804820EDAC}">
                  <c15:fullRef>
                    <c15:sqref>'Movimiento Portuario'!$I$23:$I$30</c15:sqref>
                  </c15:fullRef>
                </c:ext>
              </c:extLst>
              <c:f>'Movimiento Portuario'!$I$23:$I$29</c:f>
              <c:numCache>
                <c:formatCode>#,##0</c:formatCode>
                <c:ptCount val="7"/>
                <c:pt idx="0">
                  <c:v>3743839</c:v>
                </c:pt>
                <c:pt idx="1">
                  <c:v>2441125</c:v>
                </c:pt>
                <c:pt idx="2">
                  <c:v>1718450</c:v>
                </c:pt>
                <c:pt idx="3">
                  <c:v>1251304</c:v>
                </c:pt>
                <c:pt idx="4">
                  <c:v>267139</c:v>
                </c:pt>
                <c:pt idx="5">
                  <c:v>86027</c:v>
                </c:pt>
                <c:pt idx="6">
                  <c:v>20918</c:v>
                </c:pt>
              </c:numCache>
            </c:numRef>
          </c:val>
          <c:extLst xmlns:c16r2="http://schemas.microsoft.com/office/drawing/2015/06/chart">
            <c:ext xmlns:c16="http://schemas.microsoft.com/office/drawing/2014/chart" uri="{C3380CC4-5D6E-409C-BE32-E72D297353CC}">
              <c16:uniqueId val="{00000021-76D0-4743-BE82-C0EB52B69B53}"/>
            </c:ext>
            <c:ext xmlns:c15="http://schemas.microsoft.com/office/drawing/2012/chart" uri="{02D57815-91ED-43cb-92C2-25804820EDAC}">
              <c15:categoryFilterExceptions>
                <c15:categoryFilterException>
                  <c15:sqref>'Movimiento Portuario'!$I$30</c15:sqref>
                  <c15:bubble3D val="0"/>
                  <c15:dLbl>
                    <c:idx val="6"/>
                    <c:delete val="1"/>
                    <c:extLst xmlns:c16r2="http://schemas.microsoft.com/office/drawing/2015/06/chart" xmlns:c16="http://schemas.microsoft.com/office/drawing/2014/chart">
                      <c:ext xmlns:c16="http://schemas.microsoft.com/office/drawing/2014/chart" uri="{C3380CC4-5D6E-409C-BE32-E72D297353CC}">
                        <c16:uniqueId val="{0000001C-90CE-45FC-85F3-0D39EB501110}"/>
                      </c:ext>
                      <c:ext uri="{CE6537A1-D6FC-4f65-9D91-7224C49458BB}"/>
                    </c:extLst>
                  </c15:dLbl>
                </c15:categoryFilterException>
              </c15:categoryFilterExceptions>
            </c:ext>
          </c:extLst>
        </c:ser>
        <c:dLbls>
          <c:dLblPos val="outEnd"/>
          <c:showLegendKey val="0"/>
          <c:showVal val="0"/>
          <c:showCatName val="1"/>
          <c:showSerName val="0"/>
          <c:showPercent val="0"/>
          <c:showBubbleSize val="0"/>
          <c:showLeaderLines val="1"/>
        </c:dLbls>
        <c:firstSliceAng val="0"/>
      </c:pieChart>
      <c:spPr>
        <a:noFill/>
        <a:ln>
          <a:noFill/>
        </a:ln>
        <a:effectLst/>
      </c:spPr>
    </c:plotArea>
    <c:legend>
      <c:legendPos val="b"/>
      <c:layout>
        <c:manualLayout>
          <c:xMode val="edge"/>
          <c:yMode val="edge"/>
          <c:x val="3.5474275392995226E-2"/>
          <c:y val="0.83454884248765615"/>
          <c:w val="0.92618383992323539"/>
          <c:h val="0.13949819504298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Toneladas Comercio Exterior 2020</a:t>
            </a:r>
            <a:r>
              <a:rPr lang="es-CO" b="1" baseline="0"/>
              <a:t> -</a:t>
            </a:r>
            <a:r>
              <a:rPr lang="es-CO" b="1"/>
              <a:t>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'Movimiento Portuario'!$B$45</c:f>
              <c:strCache>
                <c:ptCount val="1"/>
                <c:pt idx="0">
                  <c:v>Importación</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2020</c:v>
                </c:pt>
                <c:pt idx="1">
                  <c:v>2021</c:v>
                </c:pt>
                <c:pt idx="2">
                  <c:v>2022</c:v>
                </c:pt>
              </c:strCache>
            </c:strRef>
          </c:cat>
          <c:val>
            <c:numRef>
              <c:f>'Movimiento Portuario'!$C$45:$E$45</c:f>
              <c:numCache>
                <c:formatCode>#,##0</c:formatCode>
                <c:ptCount val="3"/>
                <c:pt idx="0">
                  <c:v>10018374</c:v>
                </c:pt>
                <c:pt idx="1">
                  <c:v>12343966</c:v>
                </c:pt>
                <c:pt idx="2">
                  <c:v>9545425</c:v>
                </c:pt>
              </c:numCache>
            </c:numRef>
          </c:val>
          <c:extLst xmlns:c16r2="http://schemas.microsoft.com/office/drawing/2015/06/chart">
            <c:ext xmlns:c16="http://schemas.microsoft.com/office/drawing/2014/chart" uri="{C3380CC4-5D6E-409C-BE32-E72D297353CC}">
              <c16:uniqueId val="{00000000-985F-493B-8982-A6F5A669421C}"/>
            </c:ext>
          </c:extLst>
        </c:ser>
        <c:ser>
          <c:idx val="1"/>
          <c:order val="1"/>
          <c:tx>
            <c:strRef>
              <c:f>'Movimiento Portuario'!$B$46</c:f>
              <c:strCache>
                <c:ptCount val="1"/>
                <c:pt idx="0">
                  <c:v>Exportación</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2020</c:v>
                </c:pt>
                <c:pt idx="1">
                  <c:v>2021</c:v>
                </c:pt>
                <c:pt idx="2">
                  <c:v>2022</c:v>
                </c:pt>
              </c:strCache>
            </c:strRef>
          </c:cat>
          <c:val>
            <c:numRef>
              <c:f>'Movimiento Portuario'!$C$46:$E$46</c:f>
              <c:numCache>
                <c:formatCode>#,##0</c:formatCode>
                <c:ptCount val="3"/>
                <c:pt idx="0">
                  <c:v>32590386</c:v>
                </c:pt>
                <c:pt idx="1">
                  <c:v>22618965</c:v>
                </c:pt>
                <c:pt idx="2">
                  <c:v>25403160</c:v>
                </c:pt>
              </c:numCache>
            </c:numRef>
          </c:val>
          <c:extLst xmlns:c16r2="http://schemas.microsoft.com/office/drawing/2015/06/chart">
            <c:ext xmlns:c16="http://schemas.microsoft.com/office/drawing/2014/chart" uri="{C3380CC4-5D6E-409C-BE32-E72D297353CC}">
              <c16:uniqueId val="{00000001-985F-493B-8982-A6F5A669421C}"/>
            </c:ext>
          </c:extLst>
        </c:ser>
        <c:dLbls>
          <c:showLegendKey val="0"/>
          <c:showVal val="0"/>
          <c:showCatName val="0"/>
          <c:showSerName val="0"/>
          <c:showPercent val="0"/>
          <c:showBubbleSize val="0"/>
        </c:dLbls>
        <c:gapWidth val="150"/>
        <c:overlap val="100"/>
        <c:axId val="382310520"/>
        <c:axId val="382309736"/>
      </c:barChart>
      <c:catAx>
        <c:axId val="38231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9736"/>
        <c:crosses val="autoZero"/>
        <c:auto val="1"/>
        <c:lblAlgn val="ctr"/>
        <c:lblOffset val="100"/>
        <c:noMultiLvlLbl val="0"/>
      </c:catAx>
      <c:valAx>
        <c:axId val="382309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10520"/>
        <c:crosses val="autoZero"/>
        <c:crossBetween val="between"/>
        <c:majorUnit val="6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Principales Productos Exportados - Tons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1479604241868817"/>
          <c:y val="0.16284261066609634"/>
          <c:w val="0.85194980081171567"/>
          <c:h val="0.62192595773905635"/>
        </c:manualLayout>
      </c:layout>
      <c:barChart>
        <c:barDir val="col"/>
        <c:grouping val="clustered"/>
        <c:varyColors val="0"/>
        <c:ser>
          <c:idx val="1"/>
          <c:order val="0"/>
          <c:tx>
            <c:strRef>
              <c:f>'Movimiento Portuario'!$D$57</c:f>
              <c:strCache>
                <c:ptCount val="1"/>
                <c:pt idx="0">
                  <c:v>TONS 2020</c:v>
                </c:pt>
              </c:strCache>
            </c:strRef>
          </c:tx>
          <c:spPr>
            <a:solidFill>
              <a:schemeClr val="bg1">
                <a:lumMod val="50000"/>
              </a:schemeClr>
            </a:solidFill>
            <a:ln>
              <a:noFill/>
            </a:ln>
            <a:effectLst/>
          </c:spPr>
          <c:invertIfNegative val="0"/>
          <c:cat>
            <c:strRef>
              <c:f>'Movimiento Portuario'!$B$59:$B$66</c:f>
              <c:strCache>
                <c:ptCount val="8"/>
                <c:pt idx="0">
                  <c:v>Carbón </c:v>
                </c:pt>
                <c:pt idx="1">
                  <c:v>Petróleo </c:v>
                </c:pt>
                <c:pt idx="2">
                  <c:v>Hulla, coque y briquetas</c:v>
                </c:pt>
                <c:pt idx="3">
                  <c:v>Derivados del petróleo</c:v>
                </c:pt>
                <c:pt idx="4">
                  <c:v>Menaje doméstico</c:v>
                </c:pt>
                <c:pt idx="5">
                  <c:v>Azúcar y preparados de azúcar</c:v>
                </c:pt>
                <c:pt idx="6">
                  <c:v>Cajas y embalajes en general</c:v>
                </c:pt>
                <c:pt idx="7">
                  <c:v>Aceites y grasas de or. Vegetal</c:v>
                </c:pt>
              </c:strCache>
            </c:strRef>
          </c:cat>
          <c:val>
            <c:numRef>
              <c:f>'Movimiento Portuario'!$D$59:$D$65</c:f>
              <c:numCache>
                <c:formatCode>#,##0</c:formatCode>
                <c:ptCount val="7"/>
                <c:pt idx="0">
                  <c:v>19403431</c:v>
                </c:pt>
                <c:pt idx="1">
                  <c:v>9658936</c:v>
                </c:pt>
                <c:pt idx="2">
                  <c:v>639754</c:v>
                </c:pt>
                <c:pt idx="3">
                  <c:v>504539</c:v>
                </c:pt>
                <c:pt idx="4">
                  <c:v>325091</c:v>
                </c:pt>
                <c:pt idx="5">
                  <c:v>139222</c:v>
                </c:pt>
                <c:pt idx="6">
                  <c:v>338608</c:v>
                </c:pt>
              </c:numCache>
            </c:numRef>
          </c:val>
          <c:extLst xmlns:c16r2="http://schemas.microsoft.com/office/drawing/2015/06/chart">
            <c:ext xmlns:c16="http://schemas.microsoft.com/office/drawing/2014/chart" uri="{C3380CC4-5D6E-409C-BE32-E72D297353CC}">
              <c16:uniqueId val="{00000000-F6AB-4ABB-8CCD-5B6430CE00C6}"/>
            </c:ext>
          </c:extLst>
        </c:ser>
        <c:ser>
          <c:idx val="2"/>
          <c:order val="1"/>
          <c:tx>
            <c:strRef>
              <c:f>'Movimiento Portuario'!$E$57</c:f>
              <c:strCache>
                <c:ptCount val="1"/>
                <c:pt idx="0">
                  <c:v>TONS 2021</c:v>
                </c:pt>
              </c:strCache>
            </c:strRef>
          </c:tx>
          <c:spPr>
            <a:solidFill>
              <a:srgbClr val="FFC000"/>
            </a:solidFill>
            <a:ln>
              <a:noFill/>
            </a:ln>
            <a:effectLst/>
          </c:spPr>
          <c:invertIfNegative val="0"/>
          <c:cat>
            <c:strRef>
              <c:f>'Movimiento Portuario'!$B$59:$B$66</c:f>
              <c:strCache>
                <c:ptCount val="8"/>
                <c:pt idx="0">
                  <c:v>Carbón </c:v>
                </c:pt>
                <c:pt idx="1">
                  <c:v>Petróleo </c:v>
                </c:pt>
                <c:pt idx="2">
                  <c:v>Hulla, coque y briquetas</c:v>
                </c:pt>
                <c:pt idx="3">
                  <c:v>Derivados del petróleo</c:v>
                </c:pt>
                <c:pt idx="4">
                  <c:v>Menaje doméstico</c:v>
                </c:pt>
                <c:pt idx="5">
                  <c:v>Azúcar y preparados de azúcar</c:v>
                </c:pt>
                <c:pt idx="6">
                  <c:v>Cajas y embalajes en general</c:v>
                </c:pt>
                <c:pt idx="7">
                  <c:v>Aceites y grasas de or. Vegetal</c:v>
                </c:pt>
              </c:strCache>
            </c:strRef>
          </c:cat>
          <c:val>
            <c:numRef>
              <c:f>'Movimiento Portuario'!$E$59:$E$65</c:f>
              <c:numCache>
                <c:formatCode>#,##0</c:formatCode>
                <c:ptCount val="7"/>
                <c:pt idx="0">
                  <c:v>14883227</c:v>
                </c:pt>
                <c:pt idx="1">
                  <c:v>3948537</c:v>
                </c:pt>
                <c:pt idx="2">
                  <c:v>700889</c:v>
                </c:pt>
                <c:pt idx="3">
                  <c:v>694556</c:v>
                </c:pt>
                <c:pt idx="4">
                  <c:v>383078</c:v>
                </c:pt>
                <c:pt idx="5">
                  <c:v>132550</c:v>
                </c:pt>
                <c:pt idx="6">
                  <c:v>304018</c:v>
                </c:pt>
              </c:numCache>
            </c:numRef>
          </c:val>
          <c:extLst xmlns:c16r2="http://schemas.microsoft.com/office/drawing/2015/06/chart">
            <c:ext xmlns:c16="http://schemas.microsoft.com/office/drawing/2014/chart" uri="{C3380CC4-5D6E-409C-BE32-E72D297353CC}">
              <c16:uniqueId val="{00000001-F6AB-4ABB-8CCD-5B6430CE00C6}"/>
            </c:ext>
          </c:extLst>
        </c:ser>
        <c:ser>
          <c:idx val="0"/>
          <c:order val="2"/>
          <c:tx>
            <c:strRef>
              <c:f>'Movimiento Portuario'!$F$57</c:f>
              <c:strCache>
                <c:ptCount val="1"/>
                <c:pt idx="0">
                  <c:v>TONS 2022</c:v>
                </c:pt>
              </c:strCache>
            </c:strRef>
          </c:tx>
          <c:spPr>
            <a:solidFill>
              <a:srgbClr val="002060"/>
            </a:solidFill>
            <a:ln>
              <a:noFill/>
            </a:ln>
            <a:effectLst/>
          </c:spPr>
          <c:invertIfNegative val="0"/>
          <c:cat>
            <c:strRef>
              <c:f>'Movimiento Portuario'!$B$59:$B$66</c:f>
              <c:strCache>
                <c:ptCount val="8"/>
                <c:pt idx="0">
                  <c:v>Carbón </c:v>
                </c:pt>
                <c:pt idx="1">
                  <c:v>Petróleo </c:v>
                </c:pt>
                <c:pt idx="2">
                  <c:v>Hulla, coque y briquetas</c:v>
                </c:pt>
                <c:pt idx="3">
                  <c:v>Derivados del petróleo</c:v>
                </c:pt>
                <c:pt idx="4">
                  <c:v>Menaje doméstico</c:v>
                </c:pt>
                <c:pt idx="5">
                  <c:v>Azúcar y preparados de azúcar</c:v>
                </c:pt>
                <c:pt idx="6">
                  <c:v>Cajas y embalajes en general</c:v>
                </c:pt>
                <c:pt idx="7">
                  <c:v>Aceites y grasas de or. Vegetal</c:v>
                </c:pt>
              </c:strCache>
            </c:strRef>
          </c:cat>
          <c:val>
            <c:numRef>
              <c:f>'Movimiento Portuario'!$F$59:$F$65</c:f>
              <c:numCache>
                <c:formatCode>#,##0</c:formatCode>
                <c:ptCount val="7"/>
                <c:pt idx="0">
                  <c:v>14775903</c:v>
                </c:pt>
                <c:pt idx="1">
                  <c:v>4165930</c:v>
                </c:pt>
                <c:pt idx="2">
                  <c:v>718599</c:v>
                </c:pt>
                <c:pt idx="3">
                  <c:v>3239652</c:v>
                </c:pt>
                <c:pt idx="4">
                  <c:v>450178</c:v>
                </c:pt>
                <c:pt idx="5">
                  <c:v>114320</c:v>
                </c:pt>
                <c:pt idx="6">
                  <c:v>413353</c:v>
                </c:pt>
              </c:numCache>
            </c:numRef>
          </c:val>
          <c:extLst xmlns:c16r2="http://schemas.microsoft.com/office/drawing/2015/06/chart">
            <c:ext xmlns:c16="http://schemas.microsoft.com/office/drawing/2014/chart" uri="{C3380CC4-5D6E-409C-BE32-E72D297353CC}">
              <c16:uniqueId val="{00000000-27DE-4E14-B623-098FD434A602}"/>
            </c:ext>
          </c:extLst>
        </c:ser>
        <c:dLbls>
          <c:showLegendKey val="0"/>
          <c:showVal val="0"/>
          <c:showCatName val="0"/>
          <c:showSerName val="0"/>
          <c:showPercent val="0"/>
          <c:showBubbleSize val="0"/>
        </c:dLbls>
        <c:gapWidth val="219"/>
        <c:overlap val="-27"/>
        <c:axId val="382304248"/>
        <c:axId val="382306208"/>
      </c:barChart>
      <c:catAx>
        <c:axId val="3823042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6208"/>
        <c:crosses val="autoZero"/>
        <c:auto val="1"/>
        <c:lblAlgn val="ctr"/>
        <c:lblOffset val="100"/>
        <c:noMultiLvlLbl val="0"/>
      </c:catAx>
      <c:valAx>
        <c:axId val="382306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4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t>Principales Productos Importados - Tons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'Movimiento Portuario'!$D$74</c:f>
              <c:strCache>
                <c:ptCount val="1"/>
                <c:pt idx="0">
                  <c:v>TONS 2020</c:v>
                </c:pt>
              </c:strCache>
            </c:strRef>
          </c:tx>
          <c:spPr>
            <a:solidFill>
              <a:schemeClr val="bg1">
                <a:lumMod val="50000"/>
              </a:schemeClr>
            </a:solidFill>
            <a:ln>
              <a:noFill/>
            </a:ln>
            <a:effectLst/>
          </c:spPr>
          <c:invertIfNegative val="0"/>
          <c:cat>
            <c:strRef>
              <c:f>'Movimiento Portuario'!$B$76:$B$83</c:f>
              <c:strCache>
                <c:ptCount val="8"/>
                <c:pt idx="0">
                  <c:v>Petróleo </c:v>
                </c:pt>
                <c:pt idx="1">
                  <c:v>Derivados del petróleo</c:v>
                </c:pt>
                <c:pt idx="2">
                  <c:v>Maíz</c:v>
                </c:pt>
                <c:pt idx="3">
                  <c:v>Menaje doméstico</c:v>
                </c:pt>
                <c:pt idx="4">
                  <c:v>Cajas y embalajes en general</c:v>
                </c:pt>
                <c:pt idx="5">
                  <c:v>Cereales, granos y sus prepa.</c:v>
                </c:pt>
                <c:pt idx="6">
                  <c:v>Productos químicos industriales</c:v>
                </c:pt>
                <c:pt idx="7">
                  <c:v>Acero</c:v>
                </c:pt>
              </c:strCache>
            </c:strRef>
          </c:cat>
          <c:val>
            <c:numRef>
              <c:f>'Movimiento Portuario'!$D$76:$D$83</c:f>
              <c:numCache>
                <c:formatCode>#,##0</c:formatCode>
                <c:ptCount val="8"/>
                <c:pt idx="0">
                  <c:v>1872969</c:v>
                </c:pt>
                <c:pt idx="1">
                  <c:v>132093</c:v>
                </c:pt>
                <c:pt idx="2">
                  <c:v>1125686</c:v>
                </c:pt>
                <c:pt idx="3">
                  <c:v>771859</c:v>
                </c:pt>
                <c:pt idx="4">
                  <c:v>625096</c:v>
                </c:pt>
                <c:pt idx="5">
                  <c:v>576396</c:v>
                </c:pt>
                <c:pt idx="6">
                  <c:v>482858</c:v>
                </c:pt>
                <c:pt idx="7">
                  <c:v>342398</c:v>
                </c:pt>
              </c:numCache>
            </c:numRef>
          </c:val>
          <c:extLst xmlns:c16r2="http://schemas.microsoft.com/office/drawing/2015/06/chart">
            <c:ext xmlns:c16="http://schemas.microsoft.com/office/drawing/2014/chart" uri="{C3380CC4-5D6E-409C-BE32-E72D297353CC}">
              <c16:uniqueId val="{00000000-D02D-45A7-A4CF-8E0B127E8CC2}"/>
            </c:ext>
          </c:extLst>
        </c:ser>
        <c:ser>
          <c:idx val="2"/>
          <c:order val="1"/>
          <c:tx>
            <c:strRef>
              <c:f>'Movimiento Portuario'!$E$74</c:f>
              <c:strCache>
                <c:ptCount val="1"/>
                <c:pt idx="0">
                  <c:v>TONS 2021</c:v>
                </c:pt>
              </c:strCache>
            </c:strRef>
          </c:tx>
          <c:spPr>
            <a:solidFill>
              <a:srgbClr val="FFC000"/>
            </a:solidFill>
            <a:ln>
              <a:noFill/>
            </a:ln>
            <a:effectLst/>
          </c:spPr>
          <c:invertIfNegative val="0"/>
          <c:cat>
            <c:strRef>
              <c:f>'Movimiento Portuario'!$B$76:$B$83</c:f>
              <c:strCache>
                <c:ptCount val="8"/>
                <c:pt idx="0">
                  <c:v>Petróleo </c:v>
                </c:pt>
                <c:pt idx="1">
                  <c:v>Derivados del petróleo</c:v>
                </c:pt>
                <c:pt idx="2">
                  <c:v>Maíz</c:v>
                </c:pt>
                <c:pt idx="3">
                  <c:v>Menaje doméstico</c:v>
                </c:pt>
                <c:pt idx="4">
                  <c:v>Cajas y embalajes en general</c:v>
                </c:pt>
                <c:pt idx="5">
                  <c:v>Cereales, granos y sus prepa.</c:v>
                </c:pt>
                <c:pt idx="6">
                  <c:v>Productos químicos industriales</c:v>
                </c:pt>
                <c:pt idx="7">
                  <c:v>Acero</c:v>
                </c:pt>
              </c:strCache>
            </c:strRef>
          </c:cat>
          <c:val>
            <c:numRef>
              <c:f>'Movimiento Portuario'!$E$76:$E$83</c:f>
              <c:numCache>
                <c:formatCode>#,##0</c:formatCode>
                <c:ptCount val="8"/>
                <c:pt idx="0">
                  <c:v>4091943</c:v>
                </c:pt>
                <c:pt idx="1">
                  <c:v>81518</c:v>
                </c:pt>
                <c:pt idx="2">
                  <c:v>1270381</c:v>
                </c:pt>
                <c:pt idx="3">
                  <c:v>820879</c:v>
                </c:pt>
                <c:pt idx="4">
                  <c:v>739422</c:v>
                </c:pt>
                <c:pt idx="5">
                  <c:v>567136</c:v>
                </c:pt>
                <c:pt idx="6">
                  <c:v>488561</c:v>
                </c:pt>
                <c:pt idx="7">
                  <c:v>452839</c:v>
                </c:pt>
              </c:numCache>
            </c:numRef>
          </c:val>
          <c:extLst xmlns:c16r2="http://schemas.microsoft.com/office/drawing/2015/06/chart">
            <c:ext xmlns:c16="http://schemas.microsoft.com/office/drawing/2014/chart" uri="{C3380CC4-5D6E-409C-BE32-E72D297353CC}">
              <c16:uniqueId val="{00000001-D02D-45A7-A4CF-8E0B127E8CC2}"/>
            </c:ext>
          </c:extLst>
        </c:ser>
        <c:ser>
          <c:idx val="0"/>
          <c:order val="2"/>
          <c:tx>
            <c:strRef>
              <c:f>'Movimiento Portuario'!$F$74</c:f>
              <c:strCache>
                <c:ptCount val="1"/>
                <c:pt idx="0">
                  <c:v>TONS 2022</c:v>
                </c:pt>
              </c:strCache>
            </c:strRef>
          </c:tx>
          <c:spPr>
            <a:solidFill>
              <a:srgbClr val="002060"/>
            </a:solidFill>
            <a:ln>
              <a:noFill/>
            </a:ln>
            <a:effectLst/>
          </c:spPr>
          <c:invertIfNegative val="0"/>
          <c:cat>
            <c:strRef>
              <c:f>'Movimiento Portuario'!$B$76:$B$83</c:f>
              <c:strCache>
                <c:ptCount val="8"/>
                <c:pt idx="0">
                  <c:v>Petróleo </c:v>
                </c:pt>
                <c:pt idx="1">
                  <c:v>Derivados del petróleo</c:v>
                </c:pt>
                <c:pt idx="2">
                  <c:v>Maíz</c:v>
                </c:pt>
                <c:pt idx="3">
                  <c:v>Menaje doméstico</c:v>
                </c:pt>
                <c:pt idx="4">
                  <c:v>Cajas y embalajes en general</c:v>
                </c:pt>
                <c:pt idx="5">
                  <c:v>Cereales, granos y sus prepa.</c:v>
                </c:pt>
                <c:pt idx="6">
                  <c:v>Productos químicos industriales</c:v>
                </c:pt>
                <c:pt idx="7">
                  <c:v>Acero</c:v>
                </c:pt>
              </c:strCache>
            </c:strRef>
          </c:cat>
          <c:val>
            <c:numRef>
              <c:f>'Movimiento Portuario'!$F$76:$F$83</c:f>
              <c:numCache>
                <c:formatCode>#,##0</c:formatCode>
                <c:ptCount val="8"/>
                <c:pt idx="0">
                  <c:v>158382</c:v>
                </c:pt>
                <c:pt idx="1">
                  <c:v>2090262</c:v>
                </c:pt>
                <c:pt idx="2">
                  <c:v>634628</c:v>
                </c:pt>
                <c:pt idx="3">
                  <c:v>1013483</c:v>
                </c:pt>
                <c:pt idx="4">
                  <c:v>797624</c:v>
                </c:pt>
                <c:pt idx="5">
                  <c:v>545597</c:v>
                </c:pt>
                <c:pt idx="6">
                  <c:v>382846</c:v>
                </c:pt>
                <c:pt idx="7">
                  <c:v>282647</c:v>
                </c:pt>
              </c:numCache>
            </c:numRef>
          </c:val>
          <c:extLst xmlns:c16r2="http://schemas.microsoft.com/office/drawing/2015/06/chart">
            <c:ext xmlns:c16="http://schemas.microsoft.com/office/drawing/2014/chart" uri="{C3380CC4-5D6E-409C-BE32-E72D297353CC}">
              <c16:uniqueId val="{00000000-3F94-4738-8EC8-1333B5237705}"/>
            </c:ext>
          </c:extLst>
        </c:ser>
        <c:dLbls>
          <c:showLegendKey val="0"/>
          <c:showVal val="0"/>
          <c:showCatName val="0"/>
          <c:showSerName val="0"/>
          <c:showPercent val="0"/>
          <c:showBubbleSize val="0"/>
        </c:dLbls>
        <c:gapWidth val="219"/>
        <c:overlap val="-27"/>
        <c:axId val="382304640"/>
        <c:axId val="382305032"/>
      </c:barChart>
      <c:catAx>
        <c:axId val="38230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2305032"/>
        <c:crosses val="autoZero"/>
        <c:auto val="1"/>
        <c:lblAlgn val="ctr"/>
        <c:lblOffset val="100"/>
        <c:noMultiLvlLbl val="0"/>
      </c:catAx>
      <c:valAx>
        <c:axId val="382305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2304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Consolidado Contenedores Comercio Exterior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'Movimiento Portuario'!$D$130:$D$131</c:f>
              <c:strCache>
                <c:ptCount val="2"/>
                <c:pt idx="0">
                  <c:v>Impo</c:v>
                </c:pt>
              </c:strCache>
            </c:strRef>
          </c:tx>
          <c:spPr>
            <a:solidFill>
              <a:srgbClr val="FFC000"/>
            </a:solidFill>
            <a:ln>
              <a:noFill/>
            </a:ln>
            <a:effectLst/>
          </c:spPr>
          <c:invertIfNegative val="0"/>
          <c:dLbls>
            <c:dLbl>
              <c:idx val="0"/>
              <c:layout>
                <c:manualLayout>
                  <c:x val="-2.4783147459727386E-3"/>
                  <c:y val="1.861547070207070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370-4783-BBC9-8258DDFAFD6C}"/>
                </c:ext>
                <c:ext xmlns:c15="http://schemas.microsoft.com/office/drawing/2012/chart" uri="{CE6537A1-D6FC-4f65-9D91-7224C49458BB}"/>
              </c:extLst>
            </c:dLbl>
            <c:dLbl>
              <c:idx val="1"/>
              <c:layout>
                <c:manualLayout>
                  <c:x val="0"/>
                  <c:y val="1.39616030265530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370-4783-BBC9-8258DDFAFD6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Portuario'!$B$132:$C$134</c:f>
              <c:strCache>
                <c:ptCount val="3"/>
                <c:pt idx="0">
                  <c:v>2020</c:v>
                </c:pt>
                <c:pt idx="1">
                  <c:v>2021</c:v>
                </c:pt>
                <c:pt idx="2">
                  <c:v>2022</c:v>
                </c:pt>
              </c:strCache>
            </c:strRef>
          </c:cat>
          <c:val>
            <c:numRef>
              <c:f>'Movimiento Portuario'!$D$132:$D$134</c:f>
              <c:numCache>
                <c:formatCode>#,##0</c:formatCode>
                <c:ptCount val="3"/>
                <c:pt idx="0">
                  <c:v>229623</c:v>
                </c:pt>
                <c:pt idx="1">
                  <c:v>257468</c:v>
                </c:pt>
                <c:pt idx="2">
                  <c:v>293253</c:v>
                </c:pt>
              </c:numCache>
            </c:numRef>
          </c:val>
          <c:extLst xmlns:c16r2="http://schemas.microsoft.com/office/drawing/2015/06/chart">
            <c:ext xmlns:c16="http://schemas.microsoft.com/office/drawing/2014/chart" uri="{C3380CC4-5D6E-409C-BE32-E72D297353CC}">
              <c16:uniqueId val="{00000002-A370-4783-BBC9-8258DDFAFD6C}"/>
            </c:ext>
          </c:extLst>
        </c:ser>
        <c:ser>
          <c:idx val="1"/>
          <c:order val="1"/>
          <c:tx>
            <c:strRef>
              <c:f>'Movimiento Portuario'!$E$130:$E$131</c:f>
              <c:strCache>
                <c:ptCount val="2"/>
                <c:pt idx="0">
                  <c:v>Expo</c:v>
                </c:pt>
              </c:strCache>
            </c:strRef>
          </c:tx>
          <c:spPr>
            <a:solidFill>
              <a:srgbClr val="002060"/>
            </a:solidFill>
            <a:ln>
              <a:noFill/>
            </a:ln>
            <a:effectLst/>
          </c:spPr>
          <c:invertIfNegative val="0"/>
          <c:dLbls>
            <c:dLbl>
              <c:idx val="0"/>
              <c:layout>
                <c:manualLayout>
                  <c:x val="-4.5435245471000717E-17"/>
                  <c:y val="2.79232060531060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370-4783-BBC9-8258DDFAFD6C}"/>
                </c:ext>
                <c:ext xmlns:c15="http://schemas.microsoft.com/office/drawing/2012/chart" uri="{CE6537A1-D6FC-4f65-9D91-7224C49458BB}"/>
              </c:extLst>
            </c:dLbl>
            <c:dLbl>
              <c:idx val="1"/>
              <c:layout>
                <c:manualLayout>
                  <c:x val="-2.4783147459727386E-3"/>
                  <c:y val="1.39616030265530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370-4783-BBC9-8258DDFAFD6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Portuario'!$B$132:$C$134</c:f>
              <c:strCache>
                <c:ptCount val="3"/>
                <c:pt idx="0">
                  <c:v>2020</c:v>
                </c:pt>
                <c:pt idx="1">
                  <c:v>2021</c:v>
                </c:pt>
                <c:pt idx="2">
                  <c:v>2022</c:v>
                </c:pt>
              </c:strCache>
            </c:strRef>
          </c:cat>
          <c:val>
            <c:numRef>
              <c:f>'Movimiento Portuario'!$E$132:$E$134</c:f>
              <c:numCache>
                <c:formatCode>#,##0</c:formatCode>
                <c:ptCount val="3"/>
                <c:pt idx="0">
                  <c:v>248187</c:v>
                </c:pt>
                <c:pt idx="1">
                  <c:v>265810</c:v>
                </c:pt>
                <c:pt idx="2">
                  <c:v>293853</c:v>
                </c:pt>
              </c:numCache>
            </c:numRef>
          </c:val>
          <c:extLst xmlns:c16r2="http://schemas.microsoft.com/office/drawing/2015/06/chart">
            <c:ext xmlns:c16="http://schemas.microsoft.com/office/drawing/2014/chart" uri="{C3380CC4-5D6E-409C-BE32-E72D297353CC}">
              <c16:uniqueId val="{00000005-A370-4783-BBC9-8258DDFAFD6C}"/>
            </c:ext>
          </c:extLst>
        </c:ser>
        <c:dLbls>
          <c:showLegendKey val="0"/>
          <c:showVal val="0"/>
          <c:showCatName val="0"/>
          <c:showSerName val="0"/>
          <c:showPercent val="0"/>
          <c:showBubbleSize val="0"/>
        </c:dLbls>
        <c:gapWidth val="219"/>
        <c:overlap val="-27"/>
        <c:axId val="382308560"/>
        <c:axId val="382305424"/>
      </c:barChart>
      <c:catAx>
        <c:axId val="38230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5424"/>
        <c:crosses val="autoZero"/>
        <c:auto val="1"/>
        <c:lblAlgn val="ctr"/>
        <c:lblOffset val="100"/>
        <c:noMultiLvlLbl val="0"/>
      </c:catAx>
      <c:valAx>
        <c:axId val="3823054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8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año corrido de la producción, ventas y el personal ocupado de la Industria Manufacturera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solidFill>
                <a:srgbClr val="00206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0-8B70-43D6-8DBD-1557C740AC70}"/>
              </c:ext>
            </c:extLst>
          </c:dPt>
          <c:dPt>
            <c:idx val="1"/>
            <c:invertIfNegative val="0"/>
            <c:bubble3D val="0"/>
            <c:spPr>
              <a:solidFill>
                <a:srgbClr val="FFC00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3-A6F3-42B2-A2EB-7F96446873FD}"/>
              </c:ext>
            </c:extLst>
          </c:dPt>
          <c:dPt>
            <c:idx val="2"/>
            <c:invertIfNegative val="0"/>
            <c:bubble3D val="0"/>
            <c:spPr>
              <a:solidFill>
                <a:schemeClr val="bg1">
                  <a:lumMod val="5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8B70-43D6-8DBD-1557C740AC70}"/>
              </c:ext>
            </c:extLst>
          </c:dPt>
          <c:dLbls>
            <c:dLbl>
              <c:idx val="0"/>
              <c:layout>
                <c:manualLayout>
                  <c:x val="-5.0121376299286403E-3"/>
                  <c:y val="4.528300810387565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B70-43D6-8DBD-1557C740AC70}"/>
                </c:ext>
                <c:ext xmlns:c15="http://schemas.microsoft.com/office/drawing/2012/chart" uri="{CE6537A1-D6FC-4f65-9D91-7224C49458BB}">
                  <c15:layout/>
                </c:ext>
              </c:extLst>
            </c:dLbl>
            <c:dLbl>
              <c:idx val="2"/>
              <c:layout>
                <c:manualLayout>
                  <c:x val="-1.584475330451656E-3"/>
                  <c:y val="9.056569860873367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B70-43D6-8DBD-1557C740AC70}"/>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EMMET!$B$33:$B$35</c:f>
              <c:strCache>
                <c:ptCount val="3"/>
                <c:pt idx="0">
                  <c:v>Producción Real</c:v>
                </c:pt>
                <c:pt idx="1">
                  <c:v>Ventas Reales</c:v>
                </c:pt>
                <c:pt idx="2">
                  <c:v>Personal Ocupado</c:v>
                </c:pt>
              </c:strCache>
            </c:strRef>
          </c:cat>
          <c:val>
            <c:numRef>
              <c:f>EMMET!$C$33:$C$35</c:f>
              <c:numCache>
                <c:formatCode>0.0%</c:formatCode>
                <c:ptCount val="3"/>
                <c:pt idx="0">
                  <c:v>0.154</c:v>
                </c:pt>
                <c:pt idx="1">
                  <c:v>0.14699999999999999</c:v>
                </c:pt>
                <c:pt idx="2">
                  <c:v>5.0999999999999997E-2</c:v>
                </c:pt>
              </c:numCache>
            </c:numRef>
          </c:val>
          <c:extLst xmlns:c16r2="http://schemas.microsoft.com/office/drawing/2015/06/chart">
            <c:ext xmlns:c16="http://schemas.microsoft.com/office/drawing/2014/chart" uri="{C3380CC4-5D6E-409C-BE32-E72D297353CC}">
              <c16:uniqueId val="{00000000-607C-4260-9A8D-10AEEF783F1E}"/>
            </c:ext>
          </c:extLst>
        </c:ser>
        <c:dLbls>
          <c:showLegendKey val="0"/>
          <c:showVal val="0"/>
          <c:showCatName val="0"/>
          <c:showSerName val="0"/>
          <c:showPercent val="0"/>
          <c:showBubbleSize val="0"/>
        </c:dLbls>
        <c:gapWidth val="100"/>
        <c:axId val="157269240"/>
        <c:axId val="373263792"/>
      </c:barChart>
      <c:catAx>
        <c:axId val="15726924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3792"/>
        <c:crosses val="autoZero"/>
        <c:auto val="1"/>
        <c:lblAlgn val="ctr"/>
        <c:lblOffset val="100"/>
        <c:noMultiLvlLbl val="0"/>
      </c:catAx>
      <c:valAx>
        <c:axId val="373263792"/>
        <c:scaling>
          <c:orientation val="minMax"/>
        </c:scaling>
        <c:delete val="0"/>
        <c:axPos val="b"/>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157269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Exportaciones por zona portuaria</a:t>
            </a:r>
          </a:p>
        </c:rich>
      </c:tx>
      <c:layout>
        <c:manualLayout>
          <c:xMode val="edge"/>
          <c:yMode val="edge"/>
          <c:x val="0.13036363636363635"/>
          <c:y val="3.036053735760529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205181610363223"/>
          <c:y val="0.18742727430252612"/>
          <c:w val="0.45603951119013353"/>
          <c:h val="0.6151078205572118"/>
        </c:manualLayout>
      </c:layout>
      <c:pieChart>
        <c:varyColors val="1"/>
        <c:ser>
          <c:idx val="1"/>
          <c:order val="0"/>
          <c:dPt>
            <c:idx val="0"/>
            <c:bubble3D val="0"/>
            <c:spPr>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70AC-424E-AD84-23062DB0FB76}"/>
              </c:ext>
            </c:extLst>
          </c:dPt>
          <c:dPt>
            <c:idx val="1"/>
            <c:bubble3D val="0"/>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70AC-424E-AD84-23062DB0FB76}"/>
              </c:ext>
            </c:extLst>
          </c:dPt>
          <c:dPt>
            <c:idx val="2"/>
            <c:bubble3D val="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70AC-424E-AD84-23062DB0FB76}"/>
              </c:ext>
            </c:extLst>
          </c:dPt>
          <c:dPt>
            <c:idx val="3"/>
            <c:bubble3D val="0"/>
            <c:spPr>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70AC-424E-AD84-23062DB0FB76}"/>
              </c:ext>
            </c:extLst>
          </c:dPt>
          <c:dPt>
            <c:idx val="4"/>
            <c:bubble3D val="0"/>
            <c:spPr>
              <a:solidFill>
                <a:srgbClr val="32879E"/>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9-70AC-424E-AD84-23062DB0FB7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B-70AC-424E-AD84-23062DB0FB76}"/>
              </c:ext>
            </c:extLst>
          </c:dPt>
          <c:dPt>
            <c:idx val="6"/>
            <c:bubble3D val="0"/>
            <c:spPr>
              <a:solidFill>
                <a:schemeClr val="accent1">
                  <a:lumMod val="20000"/>
                  <a:lumOff val="8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D-70AC-424E-AD84-23062DB0FB7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F-70AC-424E-AD84-23062DB0FB76}"/>
              </c:ext>
            </c:extLst>
          </c:dPt>
          <c:cat>
            <c:strRef>
              <c:f>'Movimiento Portuario'!$B$23:$B$29</c:f>
              <c:strCache>
                <c:ptCount val="7"/>
                <c:pt idx="0">
                  <c:v>Ciénaga</c:v>
                </c:pt>
                <c:pt idx="1">
                  <c:v>La Guajira</c:v>
                </c:pt>
                <c:pt idx="2">
                  <c:v>Golfo Morrosquillo</c:v>
                </c:pt>
                <c:pt idx="3">
                  <c:v>Cartagena</c:v>
                </c:pt>
                <c:pt idx="4">
                  <c:v>Barranquilla</c:v>
                </c:pt>
                <c:pt idx="5">
                  <c:v>Buenaventura</c:v>
                </c:pt>
                <c:pt idx="6">
                  <c:v>Santa Marta</c:v>
                </c:pt>
              </c:strCache>
            </c:strRef>
          </c:cat>
          <c:val>
            <c:numRef>
              <c:f>'Movimiento Portuario'!$D$23:$D$29</c:f>
              <c:numCache>
                <c:formatCode>#,##0</c:formatCode>
                <c:ptCount val="7"/>
                <c:pt idx="0">
                  <c:v>7301009</c:v>
                </c:pt>
                <c:pt idx="1">
                  <c:v>6793073</c:v>
                </c:pt>
                <c:pt idx="2">
                  <c:v>6601767</c:v>
                </c:pt>
                <c:pt idx="3">
                  <c:v>2385926</c:v>
                </c:pt>
                <c:pt idx="4">
                  <c:v>987672</c:v>
                </c:pt>
                <c:pt idx="5">
                  <c:v>1040771</c:v>
                </c:pt>
                <c:pt idx="6">
                  <c:v>0</c:v>
                </c:pt>
              </c:numCache>
            </c:numRef>
          </c:val>
          <c:extLst xmlns:c16r2="http://schemas.microsoft.com/office/drawing/2015/06/chart">
            <c:ext xmlns:c16="http://schemas.microsoft.com/office/drawing/2014/chart" uri="{C3380CC4-5D6E-409C-BE32-E72D297353CC}">
              <c16:uniqueId val="{00000010-70AC-424E-AD84-23062DB0FB76}"/>
            </c:ext>
          </c:extLst>
        </c:ser>
        <c:dLbls>
          <c:showLegendKey val="0"/>
          <c:showVal val="0"/>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2-70AC-424E-AD84-23062DB0FB7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4-70AC-424E-AD84-23062DB0FB7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6-70AC-424E-AD84-23062DB0FB7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8-70AC-424E-AD84-23062DB0FB7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A-70AC-424E-AD84-23062DB0FB7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C-70AC-424E-AD84-23062DB0FB7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E-70AC-424E-AD84-23062DB0FB7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20-70AC-424E-AD84-23062DB0FB76}"/>
                    </c:ext>
                  </c:extLst>
                </c:dPt>
                <c:cat>
                  <c:strRef>
                    <c:extLst xmlns:c16r2="http://schemas.microsoft.com/office/drawing/2015/06/chart">
                      <c:ext uri="{02D57815-91ED-43cb-92C2-25804820EDAC}">
                        <c15:formulaRef>
                          <c15:sqref>'Movimiento Portuario'!$B$23:$B$29</c15:sqref>
                        </c15:formulaRef>
                      </c:ext>
                    </c:extLst>
                    <c:strCache>
                      <c:ptCount val="7"/>
                      <c:pt idx="0">
                        <c:v>Ciénaga</c:v>
                      </c:pt>
                      <c:pt idx="1">
                        <c:v>La Guajira</c:v>
                      </c:pt>
                      <c:pt idx="2">
                        <c:v>Golfo Morrosquillo</c:v>
                      </c:pt>
                      <c:pt idx="3">
                        <c:v>Cartagena</c:v>
                      </c:pt>
                      <c:pt idx="4">
                        <c:v>Barranquilla</c:v>
                      </c:pt>
                      <c:pt idx="5">
                        <c:v>Buenaventura</c:v>
                      </c:pt>
                      <c:pt idx="6">
                        <c:v>Santa Marta</c:v>
                      </c:pt>
                    </c:strCache>
                  </c:strRef>
                </c:cat>
                <c:val>
                  <c:numRef>
                    <c:extLst xmlns:c16r2="http://schemas.microsoft.com/office/drawing/2015/06/chart">
                      <c:ext uri="{02D57815-91ED-43cb-92C2-25804820EDAC}">
                        <c15:formulaRef>
                          <c15:sqref>'Movimiento Portuario'!$I$23:$I$30</c15:sqref>
                        </c15:formulaRef>
                      </c:ext>
                    </c:extLst>
                    <c:numCache>
                      <c:formatCode>#,##0</c:formatCode>
                      <c:ptCount val="8"/>
                      <c:pt idx="0">
                        <c:v>3743839</c:v>
                      </c:pt>
                      <c:pt idx="1">
                        <c:v>2441125</c:v>
                      </c:pt>
                      <c:pt idx="2">
                        <c:v>1718450</c:v>
                      </c:pt>
                      <c:pt idx="3">
                        <c:v>1251304</c:v>
                      </c:pt>
                      <c:pt idx="4">
                        <c:v>267139</c:v>
                      </c:pt>
                      <c:pt idx="5">
                        <c:v>86027</c:v>
                      </c:pt>
                      <c:pt idx="6">
                        <c:v>20918</c:v>
                      </c:pt>
                      <c:pt idx="7">
                        <c:v>2517</c:v>
                      </c:pt>
                    </c:numCache>
                  </c:numRef>
                </c:val>
                <c:extLst xmlns:c16r2="http://schemas.microsoft.com/office/drawing/2015/06/chart">
                  <c:ext xmlns:c16="http://schemas.microsoft.com/office/drawing/2014/chart" uri="{C3380CC4-5D6E-409C-BE32-E72D297353CC}">
                    <c16:uniqueId val="{00000021-70AC-424E-AD84-23062DB0FB76}"/>
                  </c:ext>
                </c:extLst>
              </c15:ser>
            </c15:filteredPieSeries>
          </c:ext>
        </c:extLst>
      </c:pieChart>
      <c:spPr>
        <a:noFill/>
        <a:ln>
          <a:noFill/>
        </a:ln>
        <a:effectLst/>
      </c:spPr>
    </c:plotArea>
    <c:legend>
      <c:legendPos val="b"/>
      <c:layout>
        <c:manualLayout>
          <c:xMode val="edge"/>
          <c:yMode val="edge"/>
          <c:x val="5.288742133039822E-2"/>
          <c:y val="0.88735659276624268"/>
          <c:w val="0.75462467191601046"/>
          <c:h val="0.112643407233757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Contenedores de Importación por Zonas Portuarias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'Movimiento Portuario'!$D$93</c:f>
              <c:strCache>
                <c:ptCount val="1"/>
                <c:pt idx="0">
                  <c:v>2020</c:v>
                </c:pt>
              </c:strCache>
            </c:strRef>
          </c:tx>
          <c:spPr>
            <a:solidFill>
              <a:srgbClr val="002060"/>
            </a:solidFill>
            <a:ln>
              <a:noFill/>
            </a:ln>
            <a:effectLst/>
          </c:spPr>
          <c:invertIfNegative val="0"/>
          <c:cat>
            <c:strRef>
              <c:f>'Movimiento Portuario'!$B$95:$B$97</c:f>
              <c:strCache>
                <c:ptCount val="3"/>
                <c:pt idx="0">
                  <c:v>Cartagena</c:v>
                </c:pt>
                <c:pt idx="1">
                  <c:v>Buenaventura</c:v>
                </c:pt>
                <c:pt idx="2">
                  <c:v>Barranquilla</c:v>
                </c:pt>
              </c:strCache>
            </c:strRef>
          </c:cat>
          <c:val>
            <c:numRef>
              <c:f>'Movimiento Portuario'!$D$95:$D$97</c:f>
              <c:numCache>
                <c:formatCode>#,##0</c:formatCode>
                <c:ptCount val="3"/>
                <c:pt idx="0">
                  <c:v>91879</c:v>
                </c:pt>
                <c:pt idx="1">
                  <c:v>118460</c:v>
                </c:pt>
                <c:pt idx="2">
                  <c:v>17108</c:v>
                </c:pt>
              </c:numCache>
            </c:numRef>
          </c:val>
          <c:extLst xmlns:c15="http://schemas.microsoft.com/office/drawing/2012/chart" xmlns:c16r2="http://schemas.microsoft.com/office/drawing/2015/06/chart">
            <c:ext xmlns:c16="http://schemas.microsoft.com/office/drawing/2014/chart" uri="{C3380CC4-5D6E-409C-BE32-E72D297353CC}">
              <c16:uniqueId val="{00000003-5E5F-4270-AEAE-83FA7ABE03CB}"/>
            </c:ext>
          </c:extLst>
        </c:ser>
        <c:ser>
          <c:idx val="1"/>
          <c:order val="1"/>
          <c:tx>
            <c:strRef>
              <c:f>'Movimiento Portuario'!$E$93</c:f>
              <c:strCache>
                <c:ptCount val="1"/>
                <c:pt idx="0">
                  <c:v>2021</c:v>
                </c:pt>
              </c:strCache>
            </c:strRef>
          </c:tx>
          <c:spPr>
            <a:solidFill>
              <a:schemeClr val="bg1">
                <a:lumMod val="50000"/>
              </a:schemeClr>
            </a:solidFill>
            <a:ln>
              <a:noFill/>
            </a:ln>
            <a:effectLst/>
          </c:spPr>
          <c:invertIfNegative val="0"/>
          <c:cat>
            <c:strRef>
              <c:f>'Movimiento Portuario'!$B$95:$B$97</c:f>
              <c:strCache>
                <c:ptCount val="3"/>
                <c:pt idx="0">
                  <c:v>Cartagena</c:v>
                </c:pt>
                <c:pt idx="1">
                  <c:v>Buenaventura</c:v>
                </c:pt>
                <c:pt idx="2">
                  <c:v>Barranquilla</c:v>
                </c:pt>
              </c:strCache>
            </c:strRef>
          </c:cat>
          <c:val>
            <c:numRef>
              <c:f>'Movimiento Portuario'!$E$95:$E$97</c:f>
              <c:numCache>
                <c:formatCode>#,##0</c:formatCode>
                <c:ptCount val="3"/>
                <c:pt idx="0">
                  <c:v>106832</c:v>
                </c:pt>
                <c:pt idx="1">
                  <c:v>131197</c:v>
                </c:pt>
                <c:pt idx="2">
                  <c:v>17847</c:v>
                </c:pt>
              </c:numCache>
            </c:numRef>
          </c:val>
          <c:extLst xmlns:c16r2="http://schemas.microsoft.com/office/drawing/2015/06/chart">
            <c:ext xmlns:c16="http://schemas.microsoft.com/office/drawing/2014/chart" uri="{C3380CC4-5D6E-409C-BE32-E72D297353CC}">
              <c16:uniqueId val="{00000000-5E5F-4270-AEAE-83FA7ABE03CB}"/>
            </c:ext>
          </c:extLst>
        </c:ser>
        <c:ser>
          <c:idx val="2"/>
          <c:order val="2"/>
          <c:tx>
            <c:strRef>
              <c:f>'Movimiento Portuario'!$F$93</c:f>
              <c:strCache>
                <c:ptCount val="1"/>
                <c:pt idx="0">
                  <c:v>2022</c:v>
                </c:pt>
              </c:strCache>
            </c:strRef>
          </c:tx>
          <c:spPr>
            <a:solidFill>
              <a:srgbClr val="FFC000"/>
            </a:solidFill>
            <a:ln>
              <a:noFill/>
            </a:ln>
            <a:effectLst/>
          </c:spPr>
          <c:invertIfNegative val="0"/>
          <c:cat>
            <c:strRef>
              <c:f>'Movimiento Portuario'!$B$95:$B$97</c:f>
              <c:strCache>
                <c:ptCount val="3"/>
                <c:pt idx="0">
                  <c:v>Cartagena</c:v>
                </c:pt>
                <c:pt idx="1">
                  <c:v>Buenaventura</c:v>
                </c:pt>
                <c:pt idx="2">
                  <c:v>Barranquilla</c:v>
                </c:pt>
              </c:strCache>
            </c:strRef>
          </c:cat>
          <c:val>
            <c:numRef>
              <c:f>'Movimiento Portuario'!$F$95:$F$97</c:f>
              <c:numCache>
                <c:formatCode>#,##0</c:formatCode>
                <c:ptCount val="3"/>
                <c:pt idx="0">
                  <c:v>119797</c:v>
                </c:pt>
                <c:pt idx="1">
                  <c:v>141942</c:v>
                </c:pt>
                <c:pt idx="2">
                  <c:v>20334</c:v>
                </c:pt>
              </c:numCache>
            </c:numRef>
          </c:val>
          <c:extLst xmlns:c16r2="http://schemas.microsoft.com/office/drawing/2015/06/chart">
            <c:ext xmlns:c16="http://schemas.microsoft.com/office/drawing/2014/chart" uri="{C3380CC4-5D6E-409C-BE32-E72D297353CC}">
              <c16:uniqueId val="{00000001-5E5F-4270-AEAE-83FA7ABE03CB}"/>
            </c:ext>
          </c:extLst>
        </c:ser>
        <c:dLbls>
          <c:showLegendKey val="0"/>
          <c:showVal val="0"/>
          <c:showCatName val="0"/>
          <c:showSerName val="0"/>
          <c:showPercent val="0"/>
          <c:showBubbleSize val="0"/>
        </c:dLbls>
        <c:gapWidth val="219"/>
        <c:overlap val="-27"/>
        <c:axId val="382306600"/>
        <c:axId val="382311304"/>
        <c:extLst xmlns:c16r2="http://schemas.microsoft.com/office/drawing/2015/06/chart"/>
      </c:barChart>
      <c:catAx>
        <c:axId val="382306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11304"/>
        <c:crosses val="autoZero"/>
        <c:auto val="1"/>
        <c:lblAlgn val="ctr"/>
        <c:lblOffset val="100"/>
        <c:noMultiLvlLbl val="0"/>
      </c:catAx>
      <c:valAx>
        <c:axId val="382311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306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t>Contenedores de Exportación por Zonas Portuarias</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'Movimiento Portuario'!$K$93:$K$94</c:f>
              <c:strCache>
                <c:ptCount val="2"/>
                <c:pt idx="0">
                  <c:v>2020</c:v>
                </c:pt>
              </c:strCache>
            </c:strRef>
          </c:tx>
          <c:spPr>
            <a:solidFill>
              <a:schemeClr val="bg1">
                <a:lumMod val="50000"/>
              </a:schemeClr>
            </a:solidFill>
            <a:ln>
              <a:noFill/>
            </a:ln>
            <a:effectLst/>
          </c:spPr>
          <c:invertIfNegative val="0"/>
          <c:cat>
            <c:strRef>
              <c:f>'Movimiento Portuario'!$I$95:$I$98</c:f>
              <c:strCache>
                <c:ptCount val="4"/>
                <c:pt idx="0">
                  <c:v>Cartagena</c:v>
                </c:pt>
                <c:pt idx="1">
                  <c:v>Buenaventura</c:v>
                </c:pt>
                <c:pt idx="2">
                  <c:v>Barranquilla</c:v>
                </c:pt>
                <c:pt idx="3">
                  <c:v>Turbo</c:v>
                </c:pt>
              </c:strCache>
            </c:strRef>
          </c:cat>
          <c:val>
            <c:numRef>
              <c:f>'Movimiento Portuario'!$K$95:$K$98</c:f>
              <c:numCache>
                <c:formatCode>#,##0</c:formatCode>
                <c:ptCount val="4"/>
                <c:pt idx="0">
                  <c:v>104828</c:v>
                </c:pt>
                <c:pt idx="1">
                  <c:v>119172</c:v>
                </c:pt>
                <c:pt idx="2">
                  <c:v>16843</c:v>
                </c:pt>
                <c:pt idx="3">
                  <c:v>6359</c:v>
                </c:pt>
              </c:numCache>
            </c:numRef>
          </c:val>
          <c:extLst xmlns:c16r2="http://schemas.microsoft.com/office/drawing/2015/06/chart">
            <c:ext xmlns:c16="http://schemas.microsoft.com/office/drawing/2014/chart" uri="{C3380CC4-5D6E-409C-BE32-E72D297353CC}">
              <c16:uniqueId val="{00000000-523A-4BB1-B04E-1EAAADF4587B}"/>
            </c:ext>
          </c:extLst>
        </c:ser>
        <c:ser>
          <c:idx val="1"/>
          <c:order val="1"/>
          <c:tx>
            <c:strRef>
              <c:f>'Movimiento Portuario'!$L$93:$L$94</c:f>
              <c:strCache>
                <c:ptCount val="2"/>
                <c:pt idx="0">
                  <c:v>2021</c:v>
                </c:pt>
              </c:strCache>
            </c:strRef>
          </c:tx>
          <c:spPr>
            <a:solidFill>
              <a:srgbClr val="FFC000"/>
            </a:solidFill>
            <a:ln>
              <a:noFill/>
            </a:ln>
            <a:effectLst/>
          </c:spPr>
          <c:invertIfNegative val="0"/>
          <c:cat>
            <c:strRef>
              <c:f>'Movimiento Portuario'!$I$95:$I$98</c:f>
              <c:strCache>
                <c:ptCount val="4"/>
                <c:pt idx="0">
                  <c:v>Cartagena</c:v>
                </c:pt>
                <c:pt idx="1">
                  <c:v>Buenaventura</c:v>
                </c:pt>
                <c:pt idx="2">
                  <c:v>Barranquilla</c:v>
                </c:pt>
                <c:pt idx="3">
                  <c:v>Turbo</c:v>
                </c:pt>
              </c:strCache>
            </c:strRef>
          </c:cat>
          <c:val>
            <c:numRef>
              <c:f>'Movimiento Portuario'!$L$95:$L$98</c:f>
              <c:numCache>
                <c:formatCode>#,##0</c:formatCode>
                <c:ptCount val="4"/>
                <c:pt idx="0">
                  <c:v>108183</c:v>
                </c:pt>
                <c:pt idx="1">
                  <c:v>131772</c:v>
                </c:pt>
                <c:pt idx="2">
                  <c:v>17830</c:v>
                </c:pt>
                <c:pt idx="3">
                  <c:v>7547</c:v>
                </c:pt>
              </c:numCache>
            </c:numRef>
          </c:val>
          <c:extLst xmlns:c16r2="http://schemas.microsoft.com/office/drawing/2015/06/chart">
            <c:ext xmlns:c16="http://schemas.microsoft.com/office/drawing/2014/chart" uri="{C3380CC4-5D6E-409C-BE32-E72D297353CC}">
              <c16:uniqueId val="{00000001-523A-4BB1-B04E-1EAAADF4587B}"/>
            </c:ext>
          </c:extLst>
        </c:ser>
        <c:ser>
          <c:idx val="2"/>
          <c:order val="2"/>
          <c:tx>
            <c:strRef>
              <c:f>'Movimiento Portuario'!$M$93:$M$94</c:f>
              <c:strCache>
                <c:ptCount val="2"/>
                <c:pt idx="0">
                  <c:v>2022</c:v>
                </c:pt>
              </c:strCache>
            </c:strRef>
          </c:tx>
          <c:spPr>
            <a:solidFill>
              <a:srgbClr val="002060"/>
            </a:solidFill>
            <a:ln>
              <a:noFill/>
            </a:ln>
            <a:effectLst/>
          </c:spPr>
          <c:invertIfNegative val="0"/>
          <c:cat>
            <c:strRef>
              <c:f>'Movimiento Portuario'!$I$95:$I$98</c:f>
              <c:strCache>
                <c:ptCount val="4"/>
                <c:pt idx="0">
                  <c:v>Cartagena</c:v>
                </c:pt>
                <c:pt idx="1">
                  <c:v>Buenaventura</c:v>
                </c:pt>
                <c:pt idx="2">
                  <c:v>Barranquilla</c:v>
                </c:pt>
                <c:pt idx="3">
                  <c:v>Turbo</c:v>
                </c:pt>
              </c:strCache>
            </c:strRef>
          </c:cat>
          <c:val>
            <c:numRef>
              <c:f>'Movimiento Portuario'!$M$95:$M$98</c:f>
              <c:numCache>
                <c:formatCode>#,##0</c:formatCode>
                <c:ptCount val="4"/>
                <c:pt idx="0">
                  <c:v>119966</c:v>
                </c:pt>
                <c:pt idx="1">
                  <c:v>141438</c:v>
                </c:pt>
                <c:pt idx="2">
                  <c:v>19339</c:v>
                </c:pt>
                <c:pt idx="3">
                  <c:v>12001</c:v>
                </c:pt>
              </c:numCache>
            </c:numRef>
          </c:val>
          <c:extLst xmlns:c16r2="http://schemas.microsoft.com/office/drawing/2015/06/chart">
            <c:ext xmlns:c16="http://schemas.microsoft.com/office/drawing/2014/chart" uri="{C3380CC4-5D6E-409C-BE32-E72D297353CC}">
              <c16:uniqueId val="{00000002-523A-4BB1-B04E-1EAAADF4587B}"/>
            </c:ext>
          </c:extLst>
        </c:ser>
        <c:dLbls>
          <c:showLegendKey val="0"/>
          <c:showVal val="0"/>
          <c:showCatName val="0"/>
          <c:showSerName val="0"/>
          <c:showPercent val="0"/>
          <c:showBubbleSize val="0"/>
        </c:dLbls>
        <c:gapWidth val="219"/>
        <c:overlap val="-27"/>
        <c:axId val="382881752"/>
        <c:axId val="382878616"/>
      </c:barChart>
      <c:catAx>
        <c:axId val="382881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2878616"/>
        <c:crosses val="autoZero"/>
        <c:auto val="1"/>
        <c:lblAlgn val="ctr"/>
        <c:lblOffset val="100"/>
        <c:noMultiLvlLbl val="0"/>
      </c:catAx>
      <c:valAx>
        <c:axId val="382878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2881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Variación Trimestral PIB - Industrias Manufactureras - Comercio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2"/>
          <c:order val="0"/>
          <c:tx>
            <c:strRef>
              <c:f>'Datos PIB'!$J$43</c:f>
              <c:strCache>
                <c:ptCount val="1"/>
                <c:pt idx="0">
                  <c:v>Industrias manufactureras</c:v>
                </c:pt>
              </c:strCache>
            </c:strRef>
          </c:tx>
          <c:spPr>
            <a:ln w="12700" cap="rnd">
              <a:solidFill>
                <a:srgbClr val="28B810"/>
              </a:solidFill>
              <a:round/>
            </a:ln>
            <a:effectLst/>
          </c:spPr>
          <c:marker>
            <c:symbol val="triangle"/>
            <c:size val="4"/>
            <c:spPr>
              <a:solidFill>
                <a:srgbClr val="28B810"/>
              </a:solidFill>
              <a:ln w="9525">
                <a:solidFill>
                  <a:srgbClr val="28B810"/>
                </a:solidFill>
              </a:ln>
              <a:effectLst/>
            </c:spPr>
          </c:marker>
          <c:cat>
            <c:strRef>
              <c:f>'Datos PIB'!$I$52:$I$73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PIB'!$J$52:$J$73</c:f>
              <c:numCache>
                <c:formatCode>#,##0.0</c:formatCode>
                <c:ptCount val="22"/>
                <c:pt idx="0">
                  <c:v>0.65279240661479321</c:v>
                </c:pt>
                <c:pt idx="1">
                  <c:v>-2.0135755436566143</c:v>
                </c:pt>
                <c:pt idx="2">
                  <c:v>-1.6903172796385491</c:v>
                </c:pt>
                <c:pt idx="3">
                  <c:v>-1.8163990447158369</c:v>
                </c:pt>
                <c:pt idx="4">
                  <c:v>-2.334870545551766</c:v>
                </c:pt>
                <c:pt idx="5">
                  <c:v>0.71365130832946022</c:v>
                </c:pt>
                <c:pt idx="6">
                  <c:v>1.1446245287743722</c:v>
                </c:pt>
                <c:pt idx="7">
                  <c:v>1.4752558461462542</c:v>
                </c:pt>
                <c:pt idx="8">
                  <c:v>2.555549909651873</c:v>
                </c:pt>
                <c:pt idx="9">
                  <c:v>1.2650506212790873</c:v>
                </c:pt>
                <c:pt idx="10">
                  <c:v>1.2986428563745562</c:v>
                </c:pt>
                <c:pt idx="11">
                  <c:v>1.2043614253558985</c:v>
                </c:pt>
                <c:pt idx="12">
                  <c:v>-1.9977499972393673</c:v>
                </c:pt>
                <c:pt idx="13">
                  <c:v>-15.322937514918564</c:v>
                </c:pt>
                <c:pt idx="14">
                  <c:v>-12.921658136586501</c:v>
                </c:pt>
                <c:pt idx="15">
                  <c:v>-9.8052241895573928</c:v>
                </c:pt>
                <c:pt idx="16">
                  <c:v>6.210396774551981</c:v>
                </c:pt>
                <c:pt idx="17">
                  <c:v>18.302482588111516</c:v>
                </c:pt>
                <c:pt idx="18">
                  <c:v>18.32089965166621</c:v>
                </c:pt>
                <c:pt idx="19">
                  <c:v>16.359606843644386</c:v>
                </c:pt>
                <c:pt idx="20">
                  <c:v>11.087042410671685</c:v>
                </c:pt>
                <c:pt idx="21">
                  <c:v>20.3</c:v>
                </c:pt>
              </c:numCache>
            </c:numRef>
          </c:val>
          <c:smooth val="0"/>
          <c:extLst xmlns:c16r2="http://schemas.microsoft.com/office/drawing/2015/06/chart">
            <c:ext xmlns:c16="http://schemas.microsoft.com/office/drawing/2014/chart" uri="{C3380CC4-5D6E-409C-BE32-E72D297353CC}">
              <c16:uniqueId val="{00000000-8A66-4766-8FA2-BCA9B91EB10C}"/>
            </c:ext>
          </c:extLst>
        </c:ser>
        <c:ser>
          <c:idx val="0"/>
          <c:order val="1"/>
          <c:tx>
            <c:strRef>
              <c:f>'Datos PIB'!$K$43</c:f>
              <c:strCache>
                <c:ptCount val="1"/>
                <c:pt idx="0">
                  <c:v>Comercio al por mayor y al por menor</c:v>
                </c:pt>
              </c:strCache>
            </c:strRef>
          </c:tx>
          <c:spPr>
            <a:ln w="12700" cap="rnd">
              <a:solidFill>
                <a:schemeClr val="tx2">
                  <a:lumMod val="50000"/>
                </a:schemeClr>
              </a:solidFill>
              <a:round/>
            </a:ln>
            <a:effectLst/>
          </c:spPr>
          <c:marker>
            <c:symbol val="circle"/>
            <c:size val="4"/>
            <c:spPr>
              <a:solidFill>
                <a:schemeClr val="tx2">
                  <a:lumMod val="50000"/>
                </a:schemeClr>
              </a:solidFill>
              <a:ln w="9525">
                <a:solidFill>
                  <a:schemeClr val="tx2">
                    <a:lumMod val="50000"/>
                  </a:schemeClr>
                </a:solidFill>
              </a:ln>
              <a:effectLst/>
            </c:spPr>
          </c:marker>
          <c:cat>
            <c:strRef>
              <c:f>'Datos PIB'!$I$52:$I$73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PIB'!$K$52:$K$73</c:f>
              <c:numCache>
                <c:formatCode>#,##0.0</c:formatCode>
                <c:ptCount val="22"/>
                <c:pt idx="0">
                  <c:v>1.2376945970145243</c:v>
                </c:pt>
                <c:pt idx="1">
                  <c:v>1.7710645854588307</c:v>
                </c:pt>
                <c:pt idx="2">
                  <c:v>2.3589655285836386</c:v>
                </c:pt>
                <c:pt idx="3">
                  <c:v>1.8595487034933029</c:v>
                </c:pt>
                <c:pt idx="4">
                  <c:v>3.7738388800177205</c:v>
                </c:pt>
                <c:pt idx="5">
                  <c:v>3.3808085412536002</c:v>
                </c:pt>
                <c:pt idx="6">
                  <c:v>2.8297701375826563</c:v>
                </c:pt>
                <c:pt idx="7">
                  <c:v>2.6727472961906926</c:v>
                </c:pt>
                <c:pt idx="8">
                  <c:v>2.1618888000680272</c:v>
                </c:pt>
                <c:pt idx="9">
                  <c:v>2.7106073775920834</c:v>
                </c:pt>
                <c:pt idx="10">
                  <c:v>3.49495674910834</c:v>
                </c:pt>
                <c:pt idx="11">
                  <c:v>3.7486764119418297</c:v>
                </c:pt>
                <c:pt idx="12">
                  <c:v>3.5155524030474368</c:v>
                </c:pt>
                <c:pt idx="13">
                  <c:v>-14.629327552644639</c:v>
                </c:pt>
                <c:pt idx="14">
                  <c:v>-16.498786924764403</c:v>
                </c:pt>
                <c:pt idx="15">
                  <c:v>-13.689442640334022</c:v>
                </c:pt>
                <c:pt idx="16">
                  <c:v>-2.4067165572878224</c:v>
                </c:pt>
                <c:pt idx="17">
                  <c:v>14.919540018532103</c:v>
                </c:pt>
                <c:pt idx="18">
                  <c:v>21.465556497835792</c:v>
                </c:pt>
                <c:pt idx="19">
                  <c:v>20.860168166217903</c:v>
                </c:pt>
                <c:pt idx="20">
                  <c:v>15.254116338572857</c:v>
                </c:pt>
                <c:pt idx="21">
                  <c:v>23.3</c:v>
                </c:pt>
              </c:numCache>
            </c:numRef>
          </c:val>
          <c:smooth val="0"/>
          <c:extLst xmlns:c16r2="http://schemas.microsoft.com/office/drawing/2015/06/chart">
            <c:ext xmlns:c16="http://schemas.microsoft.com/office/drawing/2014/chart" uri="{C3380CC4-5D6E-409C-BE32-E72D297353CC}">
              <c16:uniqueId val="{00000003-8A66-4766-8FA2-BCA9B91EB10C}"/>
            </c:ext>
          </c:extLst>
        </c:ser>
        <c:ser>
          <c:idx val="1"/>
          <c:order val="2"/>
          <c:tx>
            <c:strRef>
              <c:f>'Datos PIB'!$L$43</c:f>
              <c:strCache>
                <c:ptCount val="1"/>
                <c:pt idx="0">
                  <c:v>Producto Interno Bruto</c:v>
                </c:pt>
              </c:strCache>
            </c:strRef>
          </c:tx>
          <c:spPr>
            <a:ln w="12700" cap="rnd">
              <a:solidFill>
                <a:schemeClr val="accent1">
                  <a:lumMod val="75000"/>
                </a:schemeClr>
              </a:solidFill>
              <a:round/>
            </a:ln>
            <a:effectLst/>
          </c:spPr>
          <c:marker>
            <c:symbol val="diamond"/>
            <c:size val="4"/>
            <c:spPr>
              <a:solidFill>
                <a:schemeClr val="accent1">
                  <a:lumMod val="75000"/>
                </a:schemeClr>
              </a:solidFill>
              <a:ln w="9525">
                <a:solidFill>
                  <a:schemeClr val="accent1">
                    <a:lumMod val="75000"/>
                  </a:schemeClr>
                </a:solidFill>
              </a:ln>
              <a:effectLst/>
            </c:spPr>
          </c:marker>
          <c:cat>
            <c:strRef>
              <c:f>'Datos PIB'!$I$52:$I$73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PIB'!$L$52:$L$73</c:f>
              <c:numCache>
                <c:formatCode>#,##0.0</c:formatCode>
                <c:ptCount val="22"/>
                <c:pt idx="0">
                  <c:v>1.0292388120206226</c:v>
                </c:pt>
                <c:pt idx="1">
                  <c:v>1.2711769410680347</c:v>
                </c:pt>
                <c:pt idx="2">
                  <c:v>1.6912970408056651</c:v>
                </c:pt>
                <c:pt idx="3">
                  <c:v>1.4192007032890501</c:v>
                </c:pt>
                <c:pt idx="4">
                  <c:v>1.6096512487537638</c:v>
                </c:pt>
                <c:pt idx="5">
                  <c:v>2.7750891482812818</c:v>
                </c:pt>
                <c:pt idx="6">
                  <c:v>2.8773568243382073</c:v>
                </c:pt>
                <c:pt idx="7">
                  <c:v>2.9150271754750889</c:v>
                </c:pt>
                <c:pt idx="8">
                  <c:v>3.5287193085118673</c:v>
                </c:pt>
                <c:pt idx="9">
                  <c:v>3.0141942753563029</c:v>
                </c:pt>
                <c:pt idx="10">
                  <c:v>3.1862402462746076</c:v>
                </c:pt>
                <c:pt idx="11">
                  <c:v>3.0485536349226408</c:v>
                </c:pt>
                <c:pt idx="12">
                  <c:v>0.79925780305651983</c:v>
                </c:pt>
                <c:pt idx="13">
                  <c:v>-16.551845830673429</c:v>
                </c:pt>
                <c:pt idx="14">
                  <c:v>-8.7953235264957073</c:v>
                </c:pt>
                <c:pt idx="15">
                  <c:v>-3.6125040545465055</c:v>
                </c:pt>
                <c:pt idx="16">
                  <c:v>0.9091888405505415</c:v>
                </c:pt>
                <c:pt idx="17">
                  <c:v>18.305676986548917</c:v>
                </c:pt>
                <c:pt idx="18">
                  <c:v>13.744591573680538</c:v>
                </c:pt>
                <c:pt idx="19">
                  <c:v>10.837723973553722</c:v>
                </c:pt>
                <c:pt idx="20">
                  <c:v>8.5413605988049426</c:v>
                </c:pt>
                <c:pt idx="21">
                  <c:v>12.6</c:v>
                </c:pt>
              </c:numCache>
            </c:numRef>
          </c:val>
          <c:smooth val="0"/>
          <c:extLst xmlns:c16r2="http://schemas.microsoft.com/office/drawing/2015/06/chart">
            <c:ext xmlns:c16="http://schemas.microsoft.com/office/drawing/2014/chart" uri="{C3380CC4-5D6E-409C-BE32-E72D297353CC}">
              <c16:uniqueId val="{00000003-875C-4027-86C1-932D90521A10}"/>
            </c:ext>
          </c:extLst>
        </c:ser>
        <c:dLbls>
          <c:showLegendKey val="0"/>
          <c:showVal val="0"/>
          <c:showCatName val="0"/>
          <c:showSerName val="0"/>
          <c:showPercent val="0"/>
          <c:showBubbleSize val="0"/>
        </c:dLbls>
        <c:marker val="1"/>
        <c:smooth val="0"/>
        <c:axId val="382885280"/>
        <c:axId val="382880968"/>
      </c:lineChart>
      <c:catAx>
        <c:axId val="3828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es-CO"/>
          </a:p>
        </c:txPr>
        <c:crossAx val="382880968"/>
        <c:crosses val="autoZero"/>
        <c:auto val="1"/>
        <c:lblAlgn val="ctr"/>
        <c:lblOffset val="100"/>
        <c:noMultiLvlLbl val="0"/>
      </c:catAx>
      <c:valAx>
        <c:axId val="382880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288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Variación Trimestral PIB - Explotación de Minas y Cantera - Construcción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'Datos PIB'!$P$43</c:f>
              <c:strCache>
                <c:ptCount val="1"/>
                <c:pt idx="0">
                  <c:v>Explotación de minas y canteras</c:v>
                </c:pt>
              </c:strCache>
            </c:strRef>
          </c:tx>
          <c:spPr>
            <a:ln w="15875" cap="rnd">
              <a:solidFill>
                <a:schemeClr val="accent1"/>
              </a:solidFill>
              <a:round/>
            </a:ln>
            <a:effectLst/>
          </c:spPr>
          <c:marker>
            <c:symbol val="circle"/>
            <c:size val="5"/>
            <c:spPr>
              <a:solidFill>
                <a:schemeClr val="accent1"/>
              </a:solidFill>
              <a:ln w="9525">
                <a:solidFill>
                  <a:schemeClr val="accent1"/>
                </a:solidFill>
              </a:ln>
              <a:effectLst/>
            </c:spPr>
          </c:marker>
          <c:cat>
            <c:strRef>
              <c:f>'Datos PIB'!$O$52:$O$73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PIB'!$P$52:$P$73</c:f>
              <c:numCache>
                <c:formatCode>#,##0.0</c:formatCode>
                <c:ptCount val="22"/>
                <c:pt idx="0">
                  <c:v>-8.1462348544682186</c:v>
                </c:pt>
                <c:pt idx="1">
                  <c:v>-6.3971904589859321</c:v>
                </c:pt>
                <c:pt idx="2">
                  <c:v>-6.3794716013883317</c:v>
                </c:pt>
                <c:pt idx="3">
                  <c:v>-5.7531403368430034</c:v>
                </c:pt>
                <c:pt idx="4">
                  <c:v>-4.3299967029116573</c:v>
                </c:pt>
                <c:pt idx="5">
                  <c:v>-3.5695925704356597</c:v>
                </c:pt>
                <c:pt idx="6">
                  <c:v>-2.2414360429913671</c:v>
                </c:pt>
                <c:pt idx="7">
                  <c:v>-1.6608552027895058</c:v>
                </c:pt>
                <c:pt idx="8">
                  <c:v>4.7921622114127018</c:v>
                </c:pt>
                <c:pt idx="9">
                  <c:v>2.6565029517200145</c:v>
                </c:pt>
                <c:pt idx="10">
                  <c:v>2.0485989495478236</c:v>
                </c:pt>
                <c:pt idx="11">
                  <c:v>1.9245124568442691</c:v>
                </c:pt>
                <c:pt idx="12">
                  <c:v>-1.88659630377947</c:v>
                </c:pt>
                <c:pt idx="13">
                  <c:v>-11.331497618721514</c:v>
                </c:pt>
                <c:pt idx="14">
                  <c:v>-13.944966979153435</c:v>
                </c:pt>
                <c:pt idx="15">
                  <c:v>-15.588309340168905</c:v>
                </c:pt>
                <c:pt idx="16">
                  <c:v>-14.729550255176989</c:v>
                </c:pt>
                <c:pt idx="17">
                  <c:v>-5.0041713662045737</c:v>
                </c:pt>
                <c:pt idx="18">
                  <c:v>-2.0780664460871066</c:v>
                </c:pt>
                <c:pt idx="19">
                  <c:v>0.17233928398721332</c:v>
                </c:pt>
                <c:pt idx="20">
                  <c:v>1.0231206778523045</c:v>
                </c:pt>
                <c:pt idx="21">
                  <c:v>0</c:v>
                </c:pt>
              </c:numCache>
            </c:numRef>
          </c:val>
          <c:smooth val="0"/>
          <c:extLst xmlns:c16r2="http://schemas.microsoft.com/office/drawing/2015/06/chart">
            <c:ext xmlns:c16="http://schemas.microsoft.com/office/drawing/2014/chart" uri="{C3380CC4-5D6E-409C-BE32-E72D297353CC}">
              <c16:uniqueId val="{00000000-8F87-40C0-8F42-8FE1AB007E34}"/>
            </c:ext>
          </c:extLst>
        </c:ser>
        <c:ser>
          <c:idx val="1"/>
          <c:order val="1"/>
          <c:tx>
            <c:strRef>
              <c:f>'Datos PIB'!$Q$43</c:f>
              <c:strCache>
                <c:ptCount val="1"/>
                <c:pt idx="0">
                  <c:v>Construcción</c:v>
                </c:pt>
              </c:strCache>
            </c:strRef>
          </c:tx>
          <c:spPr>
            <a:ln w="15875" cap="rnd">
              <a:solidFill>
                <a:schemeClr val="accent3"/>
              </a:solidFill>
              <a:round/>
            </a:ln>
            <a:effectLst/>
          </c:spPr>
          <c:marker>
            <c:symbol val="triangle"/>
            <c:size val="5"/>
            <c:spPr>
              <a:solidFill>
                <a:schemeClr val="accent3"/>
              </a:solidFill>
              <a:ln w="9525">
                <a:solidFill>
                  <a:schemeClr val="accent3"/>
                </a:solidFill>
              </a:ln>
              <a:effectLst/>
            </c:spPr>
          </c:marker>
          <c:cat>
            <c:strRef>
              <c:f>'Datos PIB'!$O$52:$O$73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PIB'!$Q$52:$Q$73</c:f>
              <c:numCache>
                <c:formatCode>#,##0.0</c:formatCode>
                <c:ptCount val="22"/>
                <c:pt idx="0">
                  <c:v>-3.9922676737871967</c:v>
                </c:pt>
                <c:pt idx="1">
                  <c:v>-2.4578047142074695</c:v>
                </c:pt>
                <c:pt idx="2">
                  <c:v>-2.3941542996979166</c:v>
                </c:pt>
                <c:pt idx="3">
                  <c:v>-2.0257796257796201</c:v>
                </c:pt>
                <c:pt idx="4">
                  <c:v>-1.6915842523280986</c:v>
                </c:pt>
                <c:pt idx="5">
                  <c:v>-4.0811428948957911</c:v>
                </c:pt>
                <c:pt idx="6">
                  <c:v>-2.0484001454955489</c:v>
                </c:pt>
                <c:pt idx="7">
                  <c:v>-1.274890929770649</c:v>
                </c:pt>
                <c:pt idx="8">
                  <c:v>0.47919564572072204</c:v>
                </c:pt>
                <c:pt idx="9">
                  <c:v>-1.1269024860211658</c:v>
                </c:pt>
                <c:pt idx="10">
                  <c:v>-3.601374631679775</c:v>
                </c:pt>
                <c:pt idx="11">
                  <c:v>-3.8912579957356002</c:v>
                </c:pt>
                <c:pt idx="12">
                  <c:v>-16.382808726738375</c:v>
                </c:pt>
                <c:pt idx="13">
                  <c:v>-28.434190870297286</c:v>
                </c:pt>
                <c:pt idx="14">
                  <c:v>-27.968632445671531</c:v>
                </c:pt>
                <c:pt idx="15">
                  <c:v>-26.783318125704483</c:v>
                </c:pt>
                <c:pt idx="16">
                  <c:v>-5.1374835604698461</c:v>
                </c:pt>
                <c:pt idx="17">
                  <c:v>7.1864434264359289</c:v>
                </c:pt>
                <c:pt idx="18">
                  <c:v>5.2956571317456849</c:v>
                </c:pt>
                <c:pt idx="19">
                  <c:v>5.6972179931810842</c:v>
                </c:pt>
                <c:pt idx="20">
                  <c:v>5.2172028837340605</c:v>
                </c:pt>
                <c:pt idx="21">
                  <c:v>9.4</c:v>
                </c:pt>
              </c:numCache>
            </c:numRef>
          </c:val>
          <c:smooth val="0"/>
          <c:extLst xmlns:c16r2="http://schemas.microsoft.com/office/drawing/2015/06/chart">
            <c:ext xmlns:c16="http://schemas.microsoft.com/office/drawing/2014/chart" uri="{C3380CC4-5D6E-409C-BE32-E72D297353CC}">
              <c16:uniqueId val="{00000001-8F87-40C0-8F42-8FE1AB007E34}"/>
            </c:ext>
          </c:extLst>
        </c:ser>
        <c:ser>
          <c:idx val="2"/>
          <c:order val="2"/>
          <c:tx>
            <c:strRef>
              <c:f>'Datos PIB'!$R$43</c:f>
              <c:strCache>
                <c:ptCount val="1"/>
                <c:pt idx="0">
                  <c:v>Producto Interno Bruto</c:v>
                </c:pt>
              </c:strCache>
            </c:strRef>
          </c:tx>
          <c:spPr>
            <a:ln w="15875" cap="rnd">
              <a:solidFill>
                <a:schemeClr val="accent5"/>
              </a:solidFill>
              <a:round/>
            </a:ln>
            <a:effectLst/>
          </c:spPr>
          <c:marker>
            <c:symbol val="diamond"/>
            <c:size val="5"/>
            <c:spPr>
              <a:solidFill>
                <a:schemeClr val="accent5"/>
              </a:solidFill>
              <a:ln w="9525">
                <a:solidFill>
                  <a:schemeClr val="accent5"/>
                </a:solidFill>
              </a:ln>
              <a:effectLst/>
            </c:spPr>
          </c:marker>
          <c:cat>
            <c:strRef>
              <c:f>'Datos PIB'!$O$52:$O$73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PIB'!$R$52:$R$73</c:f>
              <c:numCache>
                <c:formatCode>#,##0.0</c:formatCode>
                <c:ptCount val="22"/>
                <c:pt idx="0">
                  <c:v>1.0292388120206226</c:v>
                </c:pt>
                <c:pt idx="1">
                  <c:v>1.2711769410680347</c:v>
                </c:pt>
                <c:pt idx="2">
                  <c:v>1.6912970408056651</c:v>
                </c:pt>
                <c:pt idx="3">
                  <c:v>1.4192007032890501</c:v>
                </c:pt>
                <c:pt idx="4">
                  <c:v>1.6096512487537638</c:v>
                </c:pt>
                <c:pt idx="5">
                  <c:v>2.7750891482812818</c:v>
                </c:pt>
                <c:pt idx="6">
                  <c:v>2.8773568243382073</c:v>
                </c:pt>
                <c:pt idx="7">
                  <c:v>2.9150271754750889</c:v>
                </c:pt>
                <c:pt idx="8">
                  <c:v>3.5287193085118673</c:v>
                </c:pt>
                <c:pt idx="9">
                  <c:v>3.0141942753563029</c:v>
                </c:pt>
                <c:pt idx="10">
                  <c:v>3.1862402462746076</c:v>
                </c:pt>
                <c:pt idx="11">
                  <c:v>3.0485536349226408</c:v>
                </c:pt>
                <c:pt idx="12">
                  <c:v>0.79925780305651983</c:v>
                </c:pt>
                <c:pt idx="13">
                  <c:v>-16.551845830673429</c:v>
                </c:pt>
                <c:pt idx="14">
                  <c:v>-8.7953235264957073</c:v>
                </c:pt>
                <c:pt idx="15">
                  <c:v>-3.6125040545465055</c:v>
                </c:pt>
                <c:pt idx="16">
                  <c:v>0.9091888405505415</c:v>
                </c:pt>
                <c:pt idx="17">
                  <c:v>18.305676986548917</c:v>
                </c:pt>
                <c:pt idx="18">
                  <c:v>13.744591573680538</c:v>
                </c:pt>
                <c:pt idx="19">
                  <c:v>10.837723973553722</c:v>
                </c:pt>
                <c:pt idx="20">
                  <c:v>8.5413605988049426</c:v>
                </c:pt>
                <c:pt idx="21">
                  <c:v>12.6</c:v>
                </c:pt>
              </c:numCache>
            </c:numRef>
          </c:val>
          <c:smooth val="0"/>
          <c:extLst xmlns:c16r2="http://schemas.microsoft.com/office/drawing/2015/06/chart">
            <c:ext xmlns:c16="http://schemas.microsoft.com/office/drawing/2014/chart" uri="{C3380CC4-5D6E-409C-BE32-E72D297353CC}">
              <c16:uniqueId val="{00000003-C4C9-44FF-919A-381EF3032200}"/>
            </c:ext>
          </c:extLst>
        </c:ser>
        <c:dLbls>
          <c:showLegendKey val="0"/>
          <c:showVal val="0"/>
          <c:showCatName val="0"/>
          <c:showSerName val="0"/>
          <c:showPercent val="0"/>
          <c:showBubbleSize val="0"/>
        </c:dLbls>
        <c:marker val="1"/>
        <c:smooth val="0"/>
        <c:axId val="382880576"/>
        <c:axId val="382883320"/>
      </c:lineChart>
      <c:catAx>
        <c:axId val="38288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2883320"/>
        <c:crosses val="autoZero"/>
        <c:auto val="1"/>
        <c:lblAlgn val="ctr"/>
        <c:lblOffset val="100"/>
        <c:noMultiLvlLbl val="0"/>
      </c:catAx>
      <c:valAx>
        <c:axId val="382883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288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Variación Trimestral PIB  - Transporte y Almacenamiento - Transporte Terrestre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1.2313108206926295E-2"/>
          <c:y val="0.12513365987384475"/>
          <c:w val="0.95060484155440961"/>
          <c:h val="0.77796844503245643"/>
        </c:manualLayout>
      </c:layout>
      <c:lineChart>
        <c:grouping val="standard"/>
        <c:varyColors val="0"/>
        <c:ser>
          <c:idx val="0"/>
          <c:order val="0"/>
          <c:tx>
            <c:strRef>
              <c:f>'Datos PIB'!$C$43</c:f>
              <c:strCache>
                <c:ptCount val="1"/>
                <c:pt idx="0">
                  <c:v>Transporte terrestre y transporte por tuberías</c:v>
                </c:pt>
              </c:strCache>
            </c:strRef>
          </c:tx>
          <c:spPr>
            <a:ln w="15875" cap="rnd">
              <a:solidFill>
                <a:schemeClr val="accent1"/>
              </a:solidFill>
              <a:round/>
            </a:ln>
            <a:effectLst/>
          </c:spPr>
          <c:marker>
            <c:symbol val="circle"/>
            <c:size val="5"/>
            <c:spPr>
              <a:solidFill>
                <a:schemeClr val="accent1"/>
              </a:solidFill>
              <a:ln>
                <a:noFill/>
              </a:ln>
              <a:effectLst/>
            </c:spPr>
          </c:marker>
          <c:dLbls>
            <c:dLbl>
              <c:idx val="0"/>
              <c:layout>
                <c:manualLayout>
                  <c:x val="-3.9092079002991047E-2"/>
                  <c:y val="1.66794389141815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85-40D4-869F-A234622A8247}"/>
                </c:ext>
                <c:ext xmlns:c15="http://schemas.microsoft.com/office/drawing/2012/chart" uri="{CE6537A1-D6FC-4f65-9D91-7224C49458BB}">
                  <c15:layout/>
                </c:ext>
              </c:extLst>
            </c:dLbl>
            <c:dLbl>
              <c:idx val="1"/>
              <c:layout>
                <c:manualLayout>
                  <c:x val="-3.3311450115249254E-2"/>
                  <c:y val="8.339719457090829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585-40D4-869F-A234622A8247}"/>
                </c:ext>
                <c:ext xmlns:c15="http://schemas.microsoft.com/office/drawing/2012/chart" uri="{CE6537A1-D6FC-4f65-9D91-7224C49458BB}">
                  <c15:layout/>
                </c:ext>
              </c:extLst>
            </c:dLbl>
            <c:dLbl>
              <c:idx val="2"/>
              <c:layout>
                <c:manualLayout>
                  <c:x val="-2.0159681140189744E-2"/>
                  <c:y val="1.111962594278777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585-40D4-869F-A234622A8247}"/>
                </c:ext>
                <c:ext xmlns:c15="http://schemas.microsoft.com/office/drawing/2012/chart" uri="{CE6537A1-D6FC-4f65-9D91-7224C49458BB}">
                  <c15:layout/>
                </c:ext>
              </c:extLst>
            </c:dLbl>
            <c:dLbl>
              <c:idx val="3"/>
              <c:layout>
                <c:manualLayout>
                  <c:x val="-2.0159681140189768E-2"/>
                  <c:y val="1.389953242848471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585-40D4-869F-A234622A8247}"/>
                </c:ext>
                <c:ext xmlns:c15="http://schemas.microsoft.com/office/drawing/2012/chart" uri="{CE6537A1-D6FC-4f65-9D91-7224C49458BB}">
                  <c15:layout/>
                </c:ext>
              </c:extLst>
            </c:dLbl>
            <c:dLbl>
              <c:idx val="4"/>
              <c:layout>
                <c:manualLayout>
                  <c:x val="-2.0750151994725057E-2"/>
                  <c:y val="4.72584102568480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585-40D4-869F-A234622A8247}"/>
                </c:ext>
                <c:ext xmlns:c15="http://schemas.microsoft.com/office/drawing/2012/chart" uri="{CE6537A1-D6FC-4f65-9D91-7224C49458BB}">
                  <c15:layout/>
                </c:ext>
              </c:extLst>
            </c:dLbl>
            <c:dLbl>
              <c:idx val="5"/>
              <c:layout>
                <c:manualLayout>
                  <c:x val="-1.9079080487403751E-2"/>
                  <c:y val="2.501915837127249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585-40D4-869F-A234622A8247}"/>
                </c:ext>
                <c:ext xmlns:c15="http://schemas.microsoft.com/office/drawing/2012/chart" uri="{CE6537A1-D6FC-4f65-9D91-7224C49458BB}">
                  <c15:layout/>
                </c:ext>
              </c:extLst>
            </c:dLbl>
            <c:dLbl>
              <c:idx val="6"/>
              <c:layout>
                <c:manualLayout>
                  <c:x val="-2.6690923089797015E-2"/>
                  <c:y val="1.607464508583672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AC2-4FD0-A45F-2577199C1A44}"/>
                </c:ext>
                <c:ext xmlns:c15="http://schemas.microsoft.com/office/drawing/2012/chart" uri="{CE6537A1-D6FC-4f65-9D91-7224C49458BB}">
                  <c15:layout/>
                </c:ext>
              </c:extLst>
            </c:dLbl>
            <c:dLbl>
              <c:idx val="7"/>
              <c:layout>
                <c:manualLayout>
                  <c:x val="-2.149045393730762E-2"/>
                  <c:y val="1.94593453998786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585-40D4-869F-A234622A8247}"/>
                </c:ext>
                <c:ext xmlns:c15="http://schemas.microsoft.com/office/drawing/2012/chart" uri="{CE6537A1-D6FC-4f65-9D91-7224C49458BB}">
                  <c15:layout/>
                </c:ext>
              </c:extLst>
            </c:dLbl>
            <c:dLbl>
              <c:idx val="8"/>
              <c:layout>
                <c:manualLayout>
                  <c:x val="-2.0159681140189744E-2"/>
                  <c:y val="1.667943891418165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585-40D4-869F-A234622A8247}"/>
                </c:ext>
                <c:ext xmlns:c15="http://schemas.microsoft.com/office/drawing/2012/chart" uri="{CE6537A1-D6FC-4f65-9D91-7224C49458BB}">
                  <c15:layout/>
                </c:ext>
              </c:extLst>
            </c:dLbl>
            <c:dLbl>
              <c:idx val="10"/>
              <c:layout>
                <c:manualLayout>
                  <c:x val="-2.0159681140189744E-2"/>
                  <c:y val="2.223925188557554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585-40D4-869F-A234622A8247}"/>
                </c:ext>
                <c:ext xmlns:c15="http://schemas.microsoft.com/office/drawing/2012/chart" uri="{CE6537A1-D6FC-4f65-9D91-7224C49458BB}">
                  <c15:layout/>
                </c:ext>
              </c:extLst>
            </c:dLbl>
            <c:dLbl>
              <c:idx val="11"/>
              <c:layout>
                <c:manualLayout>
                  <c:x val="-2.4988485857967306E-2"/>
                  <c:y val="1.160347455538477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AC2-4FD0-A45F-2577199C1A44}"/>
                </c:ext>
                <c:ext xmlns:c15="http://schemas.microsoft.com/office/drawing/2012/chart" uri="{CE6537A1-D6FC-4f65-9D91-7224C49458BB}">
                  <c15:layout/>
                </c:ext>
              </c:extLst>
            </c:dLbl>
            <c:dLbl>
              <c:idx val="12"/>
              <c:layout>
                <c:manualLayout>
                  <c:x val="-2.5869094550769484E-2"/>
                  <c:y val="3.05789713426663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585-40D4-869F-A234622A8247}"/>
                </c:ext>
                <c:ext xmlns:c15="http://schemas.microsoft.com/office/drawing/2012/chart" uri="{CE6537A1-D6FC-4f65-9D91-7224C49458BB}">
                  <c15:layout/>
                </c:ext>
              </c:extLst>
            </c:dLbl>
            <c:dLbl>
              <c:idx val="13"/>
              <c:layout>
                <c:manualLayout>
                  <c:x val="-1.4743246463335045E-2"/>
                  <c:y val="-2.477312570277458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69-427C-88B8-34D261C264BB}"/>
                </c:ext>
                <c:ext xmlns:c15="http://schemas.microsoft.com/office/drawing/2012/chart" uri="{CE6537A1-D6FC-4f65-9D91-7224C49458BB}">
                  <c15:layout/>
                </c:ext>
              </c:extLst>
            </c:dLbl>
            <c:dLbl>
              <c:idx val="14"/>
              <c:layout>
                <c:manualLayout>
                  <c:x val="-2.4458119791583032E-2"/>
                  <c:y val="-2.532757476799282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69-427C-88B8-34D261C264BB}"/>
                </c:ext>
                <c:ext xmlns:c15="http://schemas.microsoft.com/office/drawing/2012/chart" uri="{CE6537A1-D6FC-4f65-9D91-7224C49458BB}">
                  <c15:layout/>
                </c:ext>
              </c:extLst>
            </c:dLbl>
            <c:dLbl>
              <c:idx val="15"/>
              <c:layout>
                <c:manualLayout>
                  <c:x val="-2.7878685159370961E-2"/>
                  <c:y val="-2.223925188557564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585-40D4-869F-A234622A8247}"/>
                </c:ext>
                <c:ext xmlns:c15="http://schemas.microsoft.com/office/drawing/2012/chart" uri="{CE6537A1-D6FC-4f65-9D91-7224C49458BB}">
                  <c15:layout/>
                </c:ext>
              </c:extLst>
            </c:dLbl>
            <c:dLbl>
              <c:idx val="16"/>
              <c:layout>
                <c:manualLayout>
                  <c:x val="-2.3234218524643538E-2"/>
                  <c:y val="-2.248834901791595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869-427C-88B8-34D261C264BB}"/>
                </c:ext>
                <c:ext xmlns:c15="http://schemas.microsoft.com/office/drawing/2012/chart" uri="{CE6537A1-D6FC-4f65-9D91-7224C49458BB}">
                  <c15:layout/>
                </c:ext>
              </c:extLst>
            </c:dLbl>
            <c:dLbl>
              <c:idx val="17"/>
              <c:layout>
                <c:manualLayout>
                  <c:x val="-1.9861045035994503E-2"/>
                  <c:y val="-2.297778283216862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869-427C-88B8-34D261C264BB}"/>
                </c:ext>
                <c:ext xmlns:c15="http://schemas.microsoft.com/office/drawing/2012/chart" uri="{CE6537A1-D6FC-4f65-9D91-7224C49458BB}">
                  <c15:layout/>
                </c:ext>
              </c:extLst>
            </c:dLbl>
            <c:dLbl>
              <c:idx val="18"/>
              <c:layout>
                <c:manualLayout>
                  <c:x val="-2.4765570852783567E-2"/>
                  <c:y val="-2.173020693149505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869-427C-88B8-34D261C264BB}"/>
                </c:ext>
                <c:ext xmlns:c15="http://schemas.microsoft.com/office/drawing/2012/chart" uri="{CE6537A1-D6FC-4f65-9D91-7224C49458BB}">
                  <c15:layout/>
                </c:ext>
              </c:extLst>
            </c:dLbl>
            <c:dLbl>
              <c:idx val="19"/>
              <c:layout>
                <c:manualLayout>
                  <c:x val="-2.5451990021517188E-2"/>
                  <c:y val="-2.00169168797835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869-427C-88B8-34D261C264BB}"/>
                </c:ext>
                <c:ext xmlns:c15="http://schemas.microsoft.com/office/drawing/2012/chart" uri="{CE6537A1-D6FC-4f65-9D91-7224C49458BB}">
                  <c15:layout/>
                </c:ext>
              </c:extLst>
            </c:dLbl>
            <c:dLbl>
              <c:idx val="20"/>
              <c:layout>
                <c:manualLayout>
                  <c:x val="-2.4681716760729753E-2"/>
                  <c:y val="2.20917198405865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869-427C-88B8-34D261C264BB}"/>
                </c:ext>
                <c:ext xmlns:c15="http://schemas.microsoft.com/office/drawing/2012/chart" uri="{CE6537A1-D6FC-4f65-9D91-7224C49458BB}">
                  <c15:layout/>
                </c:ext>
              </c:extLst>
            </c:dLbl>
            <c:dLbl>
              <c:idx val="21"/>
              <c:layout>
                <c:manualLayout>
                  <c:x val="-2.492708358775703E-2"/>
                  <c:y val="-6.0494843052798421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AC2-4FD0-A45F-2577199C1A44}"/>
                </c:ext>
                <c:ext xmlns:c15="http://schemas.microsoft.com/office/drawing/2012/chart" uri="{CE6537A1-D6FC-4f65-9D91-7224C49458BB}">
                  <c15:layout/>
                </c:ext>
              </c:extLst>
            </c:dLbl>
            <c:dLbl>
              <c:idx val="22"/>
              <c:layout>
                <c:manualLayout>
                  <c:x val="-2.5801701027772801E-2"/>
                  <c:y val="-2.818964418791143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869-427C-88B8-34D261C264BB}"/>
                </c:ext>
                <c:ext xmlns:c15="http://schemas.microsoft.com/office/drawing/2012/chart" uri="{CE6537A1-D6FC-4f65-9D91-7224C49458BB}"/>
              </c:extLst>
            </c:dLbl>
            <c:dLbl>
              <c:idx val="23"/>
              <c:layout>
                <c:manualLayout>
                  <c:x val="-2.6721956605234878E-2"/>
                  <c:y val="3.5821308855515876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869-427C-88B8-34D261C264BB}"/>
                </c:ext>
                <c:ext xmlns:c15="http://schemas.microsoft.com/office/drawing/2012/chart" uri="{CE6537A1-D6FC-4f65-9D91-7224C49458BB}"/>
              </c:extLst>
            </c:dLbl>
            <c:dLbl>
              <c:idx val="25"/>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869-427C-88B8-34D261C264BB}"/>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Trebuchet MS" panose="020B0603020202020204" pitchFamily="34" charset="0"/>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'Datos PIB'!$B$52:$B$73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PIB'!$C$52:$C$73</c:f>
              <c:numCache>
                <c:formatCode>#,##0.0</c:formatCode>
                <c:ptCount val="22"/>
                <c:pt idx="0">
                  <c:v>0.48267923968982984</c:v>
                </c:pt>
                <c:pt idx="1">
                  <c:v>-8.8593190640651187E-2</c:v>
                </c:pt>
                <c:pt idx="2">
                  <c:v>1.8116383695305984</c:v>
                </c:pt>
                <c:pt idx="3">
                  <c:v>1.513279804158671</c:v>
                </c:pt>
                <c:pt idx="4">
                  <c:v>-0.38389996909189961</c:v>
                </c:pt>
                <c:pt idx="5">
                  <c:v>3.5788743963006056</c:v>
                </c:pt>
                <c:pt idx="6">
                  <c:v>1.2029678481985542</c:v>
                </c:pt>
                <c:pt idx="7">
                  <c:v>1.8850235947577545</c:v>
                </c:pt>
                <c:pt idx="8">
                  <c:v>2.339478881436662</c:v>
                </c:pt>
                <c:pt idx="9">
                  <c:v>1.4956937733676909</c:v>
                </c:pt>
                <c:pt idx="10">
                  <c:v>4.498793881095736</c:v>
                </c:pt>
                <c:pt idx="11">
                  <c:v>1.3951073592140801</c:v>
                </c:pt>
                <c:pt idx="12">
                  <c:v>-2.0493039800009001</c:v>
                </c:pt>
                <c:pt idx="13">
                  <c:v>-32.696663802436703</c:v>
                </c:pt>
                <c:pt idx="14">
                  <c:v>-22.688449158168766</c:v>
                </c:pt>
                <c:pt idx="15">
                  <c:v>-12.799464962627411</c:v>
                </c:pt>
                <c:pt idx="16">
                  <c:v>-7.6216014817245537</c:v>
                </c:pt>
                <c:pt idx="17">
                  <c:v>23.923773832692945</c:v>
                </c:pt>
                <c:pt idx="18">
                  <c:v>19.781258479533889</c:v>
                </c:pt>
                <c:pt idx="19">
                  <c:v>11.390754293812108</c:v>
                </c:pt>
                <c:pt idx="20">
                  <c:v>9.2989311953821669</c:v>
                </c:pt>
                <c:pt idx="21">
                  <c:v>15.2</c:v>
                </c:pt>
              </c:numCache>
            </c:numRef>
          </c:val>
          <c:smooth val="0"/>
          <c:extLst xmlns:c16r2="http://schemas.microsoft.com/office/drawing/2015/06/chart">
            <c:ext xmlns:c16="http://schemas.microsoft.com/office/drawing/2014/chart" uri="{C3380CC4-5D6E-409C-BE32-E72D297353CC}">
              <c16:uniqueId val="{0000000A-E869-427C-88B8-34D261C264BB}"/>
            </c:ext>
          </c:extLst>
        </c:ser>
        <c:ser>
          <c:idx val="1"/>
          <c:order val="1"/>
          <c:tx>
            <c:strRef>
              <c:f>'Datos PIB'!$D$43</c:f>
              <c:strCache>
                <c:ptCount val="1"/>
                <c:pt idx="0">
                  <c:v>Transporte y almacenamiento</c:v>
                </c:pt>
              </c:strCache>
            </c:strRef>
          </c:tx>
          <c:spPr>
            <a:ln w="15875" cap="rnd">
              <a:solidFill>
                <a:srgbClr val="28B810"/>
              </a:solidFill>
              <a:round/>
            </a:ln>
            <a:effectLst/>
          </c:spPr>
          <c:marker>
            <c:symbol val="circle"/>
            <c:size val="5"/>
            <c:spPr>
              <a:solidFill>
                <a:srgbClr val="28B810"/>
              </a:solidFill>
              <a:ln>
                <a:solidFill>
                  <a:srgbClr val="28B810"/>
                </a:solidFill>
              </a:ln>
              <a:effectLst/>
            </c:spPr>
          </c:marker>
          <c:dLbls>
            <c:dLbl>
              <c:idx val="0"/>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585-40D4-869F-A234622A8247}"/>
                </c:ext>
                <c:ext xmlns:c15="http://schemas.microsoft.com/office/drawing/2012/chart" uri="{CE6537A1-D6FC-4f65-9D91-7224C49458BB}">
                  <c15:layout/>
                </c:ext>
              </c:extLst>
            </c:dLbl>
            <c:dLbl>
              <c:idx val="1"/>
              <c:layout>
                <c:manualLayout>
                  <c:x val="-1.83685965159236E-2"/>
                  <c:y val="-2.842443437111401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585-40D4-869F-A234622A8247}"/>
                </c:ext>
                <c:ext xmlns:c15="http://schemas.microsoft.com/office/drawing/2012/chart" uri="{CE6537A1-D6FC-4f65-9D91-7224C49458BB}">
                  <c15:layout/>
                </c:ext>
              </c:extLst>
            </c:dLbl>
            <c:dLbl>
              <c:idx val="2"/>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8585-40D4-869F-A234622A8247}"/>
                </c:ext>
                <c:ext xmlns:c15="http://schemas.microsoft.com/office/drawing/2012/chart" uri="{CE6537A1-D6FC-4f65-9D91-7224C49458BB}">
                  <c15:layout/>
                </c:ext>
              </c:extLst>
            </c:dLbl>
            <c:dLbl>
              <c:idx val="3"/>
              <c:layout>
                <c:manualLayout>
                  <c:x val="-1.8932494491671292E-2"/>
                  <c:y val="-3.55131959096412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585-40D4-869F-A234622A8247}"/>
                </c:ext>
                <c:ext xmlns:c15="http://schemas.microsoft.com/office/drawing/2012/chart" uri="{CE6537A1-D6FC-4f65-9D91-7224C49458BB}">
                  <c15:layout/>
                </c:ext>
              </c:extLst>
            </c:dLbl>
            <c:dLbl>
              <c:idx val="4"/>
              <c:layout>
                <c:manualLayout>
                  <c:x val="-2.0159681140189744E-2"/>
                  <c:y val="-3.05789713426663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585-40D4-869F-A234622A8247}"/>
                </c:ext>
                <c:ext xmlns:c15="http://schemas.microsoft.com/office/drawing/2012/chart" uri="{CE6537A1-D6FC-4f65-9D91-7224C49458BB}">
                  <c15:layout/>
                </c:ext>
              </c:extLst>
            </c:dLbl>
            <c:dLbl>
              <c:idx val="5"/>
              <c:layout>
                <c:manualLayout>
                  <c:x val="-1.8476696112060115E-2"/>
                  <c:y val="-3.05789713426664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585-40D4-869F-A234622A8247}"/>
                </c:ext>
                <c:ext xmlns:c15="http://schemas.microsoft.com/office/drawing/2012/chart" uri="{CE6537A1-D6FC-4f65-9D91-7224C49458BB}">
                  <c15:layout/>
                </c:ext>
              </c:extLst>
            </c:dLbl>
            <c:dLbl>
              <c:idx val="6"/>
              <c:layout>
                <c:manualLayout>
                  <c:x val="-2.9376625901523245E-2"/>
                  <c:y val="-5.5598129713938871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585-40D4-869F-A234622A8247}"/>
                </c:ext>
                <c:ext xmlns:c15="http://schemas.microsoft.com/office/drawing/2012/chart" uri="{CE6537A1-D6FC-4f65-9D91-7224C49458BB}">
                  <c15:layout/>
                </c:ext>
              </c:extLst>
            </c:dLbl>
            <c:dLbl>
              <c:idx val="7"/>
              <c:layout>
                <c:manualLayout>
                  <c:x val="-3.2431547625374556E-2"/>
                  <c:y val="-8.339719457090829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585-40D4-869F-A234622A8247}"/>
                </c:ext>
                <c:ext xmlns:c15="http://schemas.microsoft.com/office/drawing/2012/chart" uri="{CE6537A1-D6FC-4f65-9D91-7224C49458BB}">
                  <c15:layout/>
                </c:ext>
              </c:extLst>
            </c:dLbl>
            <c:dLbl>
              <c:idx val="8"/>
              <c:layout>
                <c:manualLayout>
                  <c:x val="-3.1867621540275781E-2"/>
                  <c:y val="-8.339719457090931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8585-40D4-869F-A234622A8247}"/>
                </c:ext>
                <c:ext xmlns:c15="http://schemas.microsoft.com/office/drawing/2012/chart" uri="{CE6537A1-D6FC-4f65-9D91-7224C49458BB}">
                  <c15:layout/>
                </c:ext>
              </c:extLst>
            </c:dLbl>
            <c:dLbl>
              <c:idx val="9"/>
              <c:layout>
                <c:manualLayout>
                  <c:x val="-3.4321511692962922E-2"/>
                  <c:y val="-1.452490194262939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8585-40D4-869F-A234622A8247}"/>
                </c:ext>
                <c:ext xmlns:c15="http://schemas.microsoft.com/office/drawing/2012/chart" uri="{CE6537A1-D6FC-4f65-9D91-7224C49458BB}">
                  <c15:layout/>
                </c:ext>
              </c:extLst>
            </c:dLbl>
            <c:dLbl>
              <c:idx val="10"/>
              <c:layout>
                <c:manualLayout>
                  <c:x val="-2.0749776872775277E-2"/>
                  <c:y val="-2.56445278854170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8585-40D4-869F-A234622A8247}"/>
                </c:ext>
                <c:ext xmlns:c15="http://schemas.microsoft.com/office/drawing/2012/chart" uri="{CE6537A1-D6FC-4f65-9D91-7224C49458BB}">
                  <c15:layout/>
                </c:ext>
              </c:extLst>
            </c:dLbl>
            <c:dLbl>
              <c:idx val="11"/>
              <c:layout>
                <c:manualLayout>
                  <c:x val="-4.7963672183080914E-3"/>
                  <c:y val="-2.286462139972012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8585-40D4-869F-A234622A8247}"/>
                </c:ext>
                <c:ext xmlns:c15="http://schemas.microsoft.com/office/drawing/2012/chart" uri="{CE6537A1-D6FC-4f65-9D91-7224C49458BB}">
                  <c15:layout/>
                </c:ext>
              </c:extLst>
            </c:dLbl>
            <c:dLbl>
              <c:idx val="12"/>
              <c:layout>
                <c:manualLayout>
                  <c:x val="-1.9559139804105691E-2"/>
                  <c:y val="-1.883375699545955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8585-40D4-869F-A234622A8247}"/>
                </c:ext>
                <c:ext xmlns:c15="http://schemas.microsoft.com/office/drawing/2012/chart" uri="{CE6537A1-D6FC-4f65-9D91-7224C49458BB}">
                  <c15:layout/>
                </c:ext>
              </c:extLst>
            </c:dLbl>
            <c:dLbl>
              <c:idx val="13"/>
              <c:layout>
                <c:manualLayout>
                  <c:x val="-3.9200303337348676E-2"/>
                  <c:y val="-4.934224566974842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8585-40D4-869F-A234622A8247}"/>
                </c:ext>
                <c:ext xmlns:c15="http://schemas.microsoft.com/office/drawing/2012/chart" uri="{CE6537A1-D6FC-4f65-9D91-7224C49458BB}">
                  <c15:layout/>
                </c:ext>
              </c:extLst>
            </c:dLbl>
            <c:dLbl>
              <c:idx val="14"/>
              <c:layout>
                <c:manualLayout>
                  <c:x val="-2.5770919618888007E-2"/>
                  <c:y val="1.38995324284846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8585-40D4-869F-A234622A8247}"/>
                </c:ext>
                <c:ext xmlns:c15="http://schemas.microsoft.com/office/drawing/2012/chart" uri="{CE6537A1-D6FC-4f65-9D91-7224C49458BB}">
                  <c15:layout/>
                </c:ext>
              </c:extLst>
            </c:dLbl>
            <c:dLbl>
              <c:idx val="15"/>
              <c:layout>
                <c:manualLayout>
                  <c:x val="-2.3316546321851053E-2"/>
                  <c:y val="2.223925188557554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8585-40D4-869F-A234622A8247}"/>
                </c:ext>
                <c:ext xmlns:c15="http://schemas.microsoft.com/office/drawing/2012/chart" uri="{CE6537A1-D6FC-4f65-9D91-7224C49458BB}">
                  <c15:layout/>
                </c:ext>
              </c:extLst>
            </c:dLbl>
            <c:dLbl>
              <c:idx val="16"/>
              <c:layout>
                <c:manualLayout>
                  <c:x val="-1.4687008461017292E-2"/>
                  <c:y val="1.45251208329036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B-8585-40D4-869F-A234622A8247}"/>
                </c:ext>
                <c:ext xmlns:c15="http://schemas.microsoft.com/office/drawing/2012/chart" uri="{CE6537A1-D6FC-4f65-9D91-7224C49458BB}">
                  <c15:layout/>
                </c:ext>
              </c:extLst>
            </c:dLbl>
            <c:dLbl>
              <c:idx val="17"/>
              <c:layout>
                <c:manualLayout>
                  <c:x val="-2.3396361768439917E-2"/>
                  <c:y val="-2.717347645255038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C-8585-40D4-869F-A234622A8247}"/>
                </c:ext>
                <c:ext xmlns:c15="http://schemas.microsoft.com/office/drawing/2012/chart" uri="{CE6537A1-D6FC-4f65-9D91-7224C49458BB}">
                  <c15:layout/>
                </c:ext>
              </c:extLst>
            </c:dLbl>
            <c:dLbl>
              <c:idx val="18"/>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D-8585-40D4-869F-A234622A8247}"/>
                </c:ext>
                <c:ext xmlns:c15="http://schemas.microsoft.com/office/drawing/2012/chart" uri="{CE6537A1-D6FC-4f65-9D91-7224C49458BB}">
                  <c15:layout/>
                </c:ext>
              </c:extLst>
            </c:dLbl>
            <c:dLbl>
              <c:idx val="20"/>
              <c:layout>
                <c:manualLayout>
                  <c:x val="-5.3234699459030295E-3"/>
                  <c:y val="-4.934224566974842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E-8585-40D4-869F-A234622A8247}"/>
                </c:ext>
                <c:ext xmlns:c15="http://schemas.microsoft.com/office/drawing/2012/chart" uri="{CE6537A1-D6FC-4f65-9D91-7224C49458BB}">
                  <c15:layout/>
                </c:ext>
              </c:extLst>
            </c:dLbl>
            <c:dLbl>
              <c:idx val="25"/>
              <c:layout>
                <c:manualLayout>
                  <c:x val="-7.6509616845499969E-3"/>
                  <c:y val="-1.870377016548457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F-8585-40D4-869F-A234622A8247}"/>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3">
                        <a:lumMod val="50000"/>
                      </a:schemeClr>
                    </a:solidFill>
                    <a:latin typeface="Trebuchet MS" panose="020B0603020202020204" pitchFamily="34" charset="0"/>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'Datos PIB'!$B$52:$B$73</c:f>
              <c:strCache>
                <c:ptCount val="22"/>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pt idx="20">
                  <c:v>2022 I</c:v>
                </c:pt>
                <c:pt idx="21">
                  <c:v>2022 II</c:v>
                </c:pt>
              </c:strCache>
            </c:strRef>
          </c:cat>
          <c:val>
            <c:numRef>
              <c:f>'Datos PIB'!$D$52:$D$73</c:f>
              <c:numCache>
                <c:formatCode>#,##0.0</c:formatCode>
                <c:ptCount val="22"/>
                <c:pt idx="0">
                  <c:v>1.2420185827259189</c:v>
                </c:pt>
                <c:pt idx="1">
                  <c:v>2.9776706500401531</c:v>
                </c:pt>
                <c:pt idx="2">
                  <c:v>4.1182790632271207</c:v>
                </c:pt>
                <c:pt idx="3">
                  <c:v>-6.5381002056639659E-2</c:v>
                </c:pt>
                <c:pt idx="4">
                  <c:v>1.8236085001269231</c:v>
                </c:pt>
                <c:pt idx="5">
                  <c:v>3.2392570389186233</c:v>
                </c:pt>
                <c:pt idx="6">
                  <c:v>0.7948025342855658</c:v>
                </c:pt>
                <c:pt idx="7">
                  <c:v>3.9833494113243262</c:v>
                </c:pt>
                <c:pt idx="8">
                  <c:v>3.241043451943824</c:v>
                </c:pt>
                <c:pt idx="9">
                  <c:v>2.9836614171386771</c:v>
                </c:pt>
                <c:pt idx="10">
                  <c:v>5.8008199847873385</c:v>
                </c:pt>
                <c:pt idx="11">
                  <c:v>1.8960987693300808</c:v>
                </c:pt>
                <c:pt idx="12">
                  <c:v>-0.80654425209991132</c:v>
                </c:pt>
                <c:pt idx="13">
                  <c:v>-37.007609052543032</c:v>
                </c:pt>
                <c:pt idx="14">
                  <c:v>-29.265026393707558</c:v>
                </c:pt>
                <c:pt idx="15">
                  <c:v>-17.763605044630779</c:v>
                </c:pt>
                <c:pt idx="16">
                  <c:v>-11.396046721687682</c:v>
                </c:pt>
                <c:pt idx="17">
                  <c:v>32.803936545419447</c:v>
                </c:pt>
                <c:pt idx="18">
                  <c:v>33.250982988455661</c:v>
                </c:pt>
                <c:pt idx="19">
                  <c:v>24.589059493624404</c:v>
                </c:pt>
                <c:pt idx="20">
                  <c:v>19.814354742640631</c:v>
                </c:pt>
                <c:pt idx="21">
                  <c:v>25.5</c:v>
                </c:pt>
              </c:numCache>
            </c:numRef>
          </c:val>
          <c:smooth val="0"/>
          <c:extLst xmlns:c16r2="http://schemas.microsoft.com/office/drawing/2015/06/chart">
            <c:ext xmlns:c16="http://schemas.microsoft.com/office/drawing/2014/chart" uri="{C3380CC4-5D6E-409C-BE32-E72D297353CC}">
              <c16:uniqueId val="{00000015-E869-427C-88B8-34D261C264BB}"/>
            </c:ext>
          </c:extLst>
        </c:ser>
        <c:dLbls>
          <c:dLblPos val="ctr"/>
          <c:showLegendKey val="0"/>
          <c:showVal val="1"/>
          <c:showCatName val="0"/>
          <c:showSerName val="0"/>
          <c:showPercent val="0"/>
          <c:showBubbleSize val="0"/>
        </c:dLbls>
        <c:marker val="1"/>
        <c:smooth val="0"/>
        <c:axId val="382884496"/>
        <c:axId val="382879792"/>
      </c:lineChart>
      <c:lineChart>
        <c:grouping val="standard"/>
        <c:varyColors val="0"/>
        <c:ser>
          <c:idx val="2"/>
          <c:order val="2"/>
          <c:tx>
            <c:strRef>
              <c:f>'Datos PIB'!$E$43</c:f>
              <c:strCache>
                <c:ptCount val="1"/>
                <c:pt idx="0">
                  <c:v>Producto Interno Bruto</c:v>
                </c:pt>
              </c:strCache>
            </c:strRef>
          </c:tx>
          <c:spPr>
            <a:ln w="15875" cap="rnd">
              <a:solidFill>
                <a:srgbClr val="002060"/>
              </a:solidFill>
              <a:round/>
            </a:ln>
            <a:effectLst/>
          </c:spPr>
          <c:marker>
            <c:symbol val="circle"/>
            <c:size val="5"/>
            <c:spPr>
              <a:solidFill>
                <a:srgbClr val="002060"/>
              </a:solidFill>
              <a:ln>
                <a:solidFill>
                  <a:srgbClr val="002060"/>
                </a:solidFill>
              </a:ln>
              <a:effectLst/>
            </c:spPr>
          </c:marker>
          <c:dLbls>
            <c:dLbl>
              <c:idx val="0"/>
              <c:layout>
                <c:manualLayout>
                  <c:x val="-4.0319265651509527E-2"/>
                  <c:y val="-8.339719457090829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0-8585-40D4-869F-A234622A8247}"/>
                </c:ext>
                <c:ext xmlns:c15="http://schemas.microsoft.com/office/drawing/2012/chart" uri="{CE6537A1-D6FC-4f65-9D91-7224C49458BB}">
                  <c15:layout/>
                </c:ext>
              </c:extLst>
            </c:dLbl>
            <c:dLbl>
              <c:idx val="1"/>
              <c:layout>
                <c:manualLayout>
                  <c:x val="-3.6341828106130195E-2"/>
                  <c:y val="-1.327394402406567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1-8585-40D4-869F-A234622A8247}"/>
                </c:ext>
                <c:ext xmlns:c15="http://schemas.microsoft.com/office/drawing/2012/chart" uri="{CE6537A1-D6FC-4f65-9D91-7224C49458BB}">
                  <c15:layout/>
                </c:ext>
              </c:extLst>
            </c:dLbl>
            <c:dLbl>
              <c:idx val="2"/>
              <c:layout>
                <c:manualLayout>
                  <c:x val="-3.4885920922411461E-2"/>
                  <c:y val="-1.327394402406567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2-8585-40D4-869F-A234622A8247}"/>
                </c:ext>
                <c:ext xmlns:c15="http://schemas.microsoft.com/office/drawing/2012/chart" uri="{CE6537A1-D6FC-4f65-9D91-7224C49458BB}">
                  <c15:layout/>
                </c:ext>
              </c:extLst>
            </c:dLbl>
            <c:dLbl>
              <c:idx val="3"/>
              <c:layout>
                <c:manualLayout>
                  <c:x val="-3.5512655772985541E-2"/>
                  <c:y val="-4.934224566974842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3-8585-40D4-869F-A234622A8247}"/>
                </c:ext>
                <c:ext xmlns:c15="http://schemas.microsoft.com/office/drawing/2012/chart" uri="{CE6537A1-D6FC-4f65-9D91-7224C49458BB}">
                  <c15:layout/>
                </c:ext>
              </c:extLst>
            </c:dLbl>
            <c:dLbl>
              <c:idx val="4"/>
              <c:layout>
                <c:manualLayout>
                  <c:x val="-3.1830999198560153E-2"/>
                  <c:y val="2.154536971552363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8585-40D4-869F-A234622A8247}"/>
                </c:ext>
                <c:ext xmlns:c15="http://schemas.microsoft.com/office/drawing/2012/chart" uri="{CE6537A1-D6FC-4f65-9D91-7224C49458BB}">
                  <c15:layout/>
                </c:ext>
              </c:extLst>
            </c:dLbl>
            <c:dLbl>
              <c:idx val="5"/>
              <c:layout>
                <c:manualLayout>
                  <c:x val="-2.93766259015232E-2"/>
                  <c:y val="-3.4052759998415235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8585-40D4-869F-A234622A8247}"/>
                </c:ext>
                <c:ext xmlns:c15="http://schemas.microsoft.com/office/drawing/2012/chart" uri="{CE6537A1-D6FC-4f65-9D91-7224C49458BB}">
                  <c15:layout/>
                </c:ext>
              </c:extLst>
            </c:dLbl>
            <c:dLbl>
              <c:idx val="6"/>
              <c:layout>
                <c:manualLayout>
                  <c:x val="-1.8368568406572541E-2"/>
                  <c:y val="-2.56445278854170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8585-40D4-869F-A234622A8247}"/>
                </c:ext>
                <c:ext xmlns:c15="http://schemas.microsoft.com/office/drawing/2012/chart" uri="{CE6537A1-D6FC-4f65-9D91-7224C49458BB}">
                  <c15:layout/>
                </c:ext>
              </c:extLst>
            </c:dLbl>
            <c:dLbl>
              <c:idx val="7"/>
              <c:layout>
                <c:manualLayout>
                  <c:x val="-1.9522607000529719E-2"/>
                  <c:y val="-3.676415382820484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7-8585-40D4-869F-A234622A8247}"/>
                </c:ext>
                <c:ext xmlns:c15="http://schemas.microsoft.com/office/drawing/2012/chart" uri="{CE6537A1-D6FC-4f65-9D91-7224C49458BB}">
                  <c15:layout/>
                </c:ext>
              </c:extLst>
            </c:dLbl>
            <c:dLbl>
              <c:idx val="8"/>
              <c:layout>
                <c:manualLayout>
                  <c:x val="-1.8338130312534485E-2"/>
                  <c:y val="-3.55131959096412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8585-40D4-869F-A234622A8247}"/>
                </c:ext>
                <c:ext xmlns:c15="http://schemas.microsoft.com/office/drawing/2012/chart" uri="{CE6537A1-D6FC-4f65-9D91-7224C49458BB}">
                  <c15:layout/>
                </c:ext>
              </c:extLst>
            </c:dLbl>
            <c:dLbl>
              <c:idx val="9"/>
              <c:layout>
                <c:manualLayout>
                  <c:x val="-1.7705307843152791E-2"/>
                  <c:y val="-2.717347645255049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8585-40D4-869F-A234622A8247}"/>
                </c:ext>
                <c:ext xmlns:c15="http://schemas.microsoft.com/office/drawing/2012/chart" uri="{CE6537A1-D6FC-4f65-9D91-7224C49458BB}">
                  <c15:layout/>
                </c:ext>
              </c:extLst>
            </c:dLbl>
            <c:dLbl>
              <c:idx val="10"/>
              <c:layout>
                <c:manualLayout>
                  <c:x val="-2.9977174328337557E-2"/>
                  <c:y val="6.2558840441904442E-4"/>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A-8585-40D4-869F-A234622A8247}"/>
                </c:ext>
                <c:ext xmlns:c15="http://schemas.microsoft.com/office/drawing/2012/chart" uri="{CE6537A1-D6FC-4f65-9D91-7224C49458BB}">
                  <c15:layout/>
                </c:ext>
              </c:extLst>
            </c:dLbl>
            <c:dLbl>
              <c:idx val="11"/>
              <c:layout>
                <c:manualLayout>
                  <c:x val="-2.9977174328337557E-2"/>
                  <c:y val="-2.16136634811565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B-8585-40D4-869F-A234622A8247}"/>
                </c:ext>
                <c:ext xmlns:c15="http://schemas.microsoft.com/office/drawing/2012/chart" uri="{CE6537A1-D6FC-4f65-9D91-7224C49458BB}">
                  <c15:layout/>
                </c:ext>
              </c:extLst>
            </c:dLbl>
            <c:dLbl>
              <c:idx val="12"/>
              <c:layout>
                <c:manualLayout>
                  <c:x val="-1.4650482748171533E-2"/>
                  <c:y val="-2.995338293824733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C-8585-40D4-869F-A234622A8247}"/>
                </c:ext>
                <c:ext xmlns:c15="http://schemas.microsoft.com/office/drawing/2012/chart" uri="{CE6537A1-D6FC-4f65-9D91-7224C49458BB}">
                  <c15:layout/>
                </c:ext>
              </c:extLst>
            </c:dLbl>
            <c:dLbl>
              <c:idx val="13"/>
              <c:layout>
                <c:manualLayout>
                  <c:x val="-2.3065987662039367E-2"/>
                  <c:y val="2.286484028999459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D-8585-40D4-869F-A234622A8247}"/>
                </c:ext>
                <c:ext xmlns:c15="http://schemas.microsoft.com/office/drawing/2012/chart" uri="{CE6537A1-D6FC-4f65-9D91-7224C49458BB}">
                  <c15:layout/>
                </c:ext>
              </c:extLst>
            </c:dLbl>
            <c:dLbl>
              <c:idx val="14"/>
              <c:layout>
                <c:manualLayout>
                  <c:x val="-1.9601456158418872E-2"/>
                  <c:y val="2.008493380429764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E-8585-40D4-869F-A234622A8247}"/>
                </c:ext>
                <c:ext xmlns:c15="http://schemas.microsoft.com/office/drawing/2012/chart" uri="{CE6537A1-D6FC-4f65-9D91-7224C49458BB}">
                  <c15:layout/>
                </c:ext>
              </c:extLst>
            </c:dLbl>
            <c:dLbl>
              <c:idx val="15"/>
              <c:layout>
                <c:manualLayout>
                  <c:x val="-2.0859467416455162E-2"/>
                  <c:y val="2.008493380429754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F-8585-40D4-869F-A234622A8247}"/>
                </c:ext>
                <c:ext xmlns:c15="http://schemas.microsoft.com/office/drawing/2012/chart" uri="{CE6537A1-D6FC-4f65-9D91-7224C49458BB}">
                  <c15:layout/>
                </c:ext>
              </c:extLst>
            </c:dLbl>
            <c:dLbl>
              <c:idx val="16"/>
              <c:layout>
                <c:manualLayout>
                  <c:x val="-2.5658540243122103E-2"/>
                  <c:y val="-2.16136634811565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0-8585-40D4-869F-A234622A8247}"/>
                </c:ext>
                <c:ext xmlns:c15="http://schemas.microsoft.com/office/drawing/2012/chart" uri="{CE6537A1-D6FC-4f65-9D91-7224C49458BB}">
                  <c15:layout/>
                </c:ext>
              </c:extLst>
            </c:dLbl>
            <c:dLbl>
              <c:idx val="17"/>
              <c:layout>
                <c:manualLayout>
                  <c:x val="-1.7101651569341039E-2"/>
                  <c:y val="2.819852151102473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1-8585-40D4-869F-A234622A8247}"/>
                </c:ext>
                <c:ext xmlns:c15="http://schemas.microsoft.com/office/drawing/2012/chart" uri="{CE6537A1-D6FC-4f65-9D91-7224C49458BB}">
                  <c15:layout/>
                </c:ext>
              </c:extLst>
            </c:dLbl>
            <c:dLbl>
              <c:idx val="18"/>
              <c:layout>
                <c:manualLayout>
                  <c:x val="-2.216189195128607E-2"/>
                  <c:y val="2.023526684361898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2-8585-40D4-869F-A234622A8247}"/>
                </c:ext>
                <c:ext xmlns:c15="http://schemas.microsoft.com/office/drawing/2012/chart" uri="{CE6537A1-D6FC-4f65-9D91-7224C49458BB}">
                  <c15:layout/>
                </c:ext>
              </c:extLst>
            </c:dLbl>
            <c:dLbl>
              <c:idx val="19"/>
              <c:layout>
                <c:manualLayout>
                  <c:x val="-1.9559184744904742E-2"/>
                  <c:y val="7.29031570325396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3-8585-40D4-869F-A234622A8247}"/>
                </c:ext>
                <c:ext xmlns:c15="http://schemas.microsoft.com/office/drawing/2012/chart" uri="{CE6537A1-D6FC-4f65-9D91-7224C49458BB}">
                  <c15:layout/>
                </c:ext>
              </c:extLst>
            </c:dLbl>
            <c:dLbl>
              <c:idx val="20"/>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4-8585-40D4-869F-A234622A8247}"/>
                </c:ext>
                <c:ext xmlns:c15="http://schemas.microsoft.com/office/drawing/2012/chart" uri="{CE6537A1-D6FC-4f65-9D91-7224C49458BB}">
                  <c15:layout/>
                </c:ext>
              </c:extLst>
            </c:dLbl>
            <c:dLbl>
              <c:idx val="24"/>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5-8585-40D4-869F-A234622A8247}"/>
                </c:ext>
                <c:ext xmlns:c15="http://schemas.microsoft.com/office/drawing/2012/chart" uri="{CE6537A1-D6FC-4f65-9D91-7224C49458BB}"/>
              </c:extLst>
            </c:dLbl>
            <c:dLbl>
              <c:idx val="25"/>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6-8585-40D4-869F-A234622A8247}"/>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accent5">
                        <a:lumMod val="50000"/>
                      </a:schemeClr>
                    </a:solidFill>
                    <a:latin typeface="Trebuchet MS" panose="020B0603020202020204" pitchFamily="34" charset="0"/>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'Datos PIB'!$B$52:$B$71</c:f>
              <c:strCache>
                <c:ptCount val="20"/>
                <c:pt idx="0">
                  <c:v>2017 I</c:v>
                </c:pt>
                <c:pt idx="1">
                  <c:v>2017 II</c:v>
                </c:pt>
                <c:pt idx="2">
                  <c:v>2017 III</c:v>
                </c:pt>
                <c:pt idx="3">
                  <c:v>2017 IV</c:v>
                </c:pt>
                <c:pt idx="4">
                  <c:v>2018 I</c:v>
                </c:pt>
                <c:pt idx="5">
                  <c:v>2018 II</c:v>
                </c:pt>
                <c:pt idx="6">
                  <c:v>2018 III</c:v>
                </c:pt>
                <c:pt idx="7">
                  <c:v>2018 IV</c:v>
                </c:pt>
                <c:pt idx="8">
                  <c:v>2019 I</c:v>
                </c:pt>
                <c:pt idx="9">
                  <c:v>2019 II</c:v>
                </c:pt>
                <c:pt idx="10">
                  <c:v>2019 III</c:v>
                </c:pt>
                <c:pt idx="11">
                  <c:v>2019 IV</c:v>
                </c:pt>
                <c:pt idx="12">
                  <c:v>2020 I</c:v>
                </c:pt>
                <c:pt idx="13">
                  <c:v>2020 II</c:v>
                </c:pt>
                <c:pt idx="14">
                  <c:v>2020 III</c:v>
                </c:pt>
                <c:pt idx="15">
                  <c:v>2020 IV</c:v>
                </c:pt>
                <c:pt idx="16">
                  <c:v>2021 I</c:v>
                </c:pt>
                <c:pt idx="17">
                  <c:v>2021 II</c:v>
                </c:pt>
                <c:pt idx="18">
                  <c:v>2021 III</c:v>
                </c:pt>
                <c:pt idx="19">
                  <c:v>2021 IV</c:v>
                </c:pt>
              </c:strCache>
            </c:strRef>
          </c:cat>
          <c:val>
            <c:numRef>
              <c:f>'Datos PIB'!$E$52:$E$73</c:f>
              <c:numCache>
                <c:formatCode>#,##0.0</c:formatCode>
                <c:ptCount val="22"/>
                <c:pt idx="0">
                  <c:v>1.0292388120206226</c:v>
                </c:pt>
                <c:pt idx="1">
                  <c:v>1.2711769410680347</c:v>
                </c:pt>
                <c:pt idx="2">
                  <c:v>1.6912970408056651</c:v>
                </c:pt>
                <c:pt idx="3">
                  <c:v>1.4192007032890501</c:v>
                </c:pt>
                <c:pt idx="4">
                  <c:v>1.6096512487537638</c:v>
                </c:pt>
                <c:pt idx="5">
                  <c:v>2.7750891482812818</c:v>
                </c:pt>
                <c:pt idx="6">
                  <c:v>2.8773568243382073</c:v>
                </c:pt>
                <c:pt idx="7">
                  <c:v>2.9150271754750889</c:v>
                </c:pt>
                <c:pt idx="8">
                  <c:v>3.5287193085118673</c:v>
                </c:pt>
                <c:pt idx="9">
                  <c:v>3.0141942753563029</c:v>
                </c:pt>
                <c:pt idx="10">
                  <c:v>3.1862402462746076</c:v>
                </c:pt>
                <c:pt idx="11">
                  <c:v>3.0485536349226408</c:v>
                </c:pt>
                <c:pt idx="12">
                  <c:v>0.79925780305651983</c:v>
                </c:pt>
                <c:pt idx="13">
                  <c:v>-16.551845830673429</c:v>
                </c:pt>
                <c:pt idx="14">
                  <c:v>-8.7953235264957073</c:v>
                </c:pt>
                <c:pt idx="15">
                  <c:v>-3.6125040545465055</c:v>
                </c:pt>
                <c:pt idx="16">
                  <c:v>0.9091888405505415</c:v>
                </c:pt>
                <c:pt idx="17">
                  <c:v>18.305676986548917</c:v>
                </c:pt>
                <c:pt idx="18">
                  <c:v>13.744591573680538</c:v>
                </c:pt>
                <c:pt idx="19">
                  <c:v>10.837723973553722</c:v>
                </c:pt>
                <c:pt idx="20">
                  <c:v>8.5413605988049426</c:v>
                </c:pt>
                <c:pt idx="21">
                  <c:v>12.6</c:v>
                </c:pt>
              </c:numCache>
            </c:numRef>
          </c:val>
          <c:smooth val="0"/>
          <c:extLst xmlns:c16r2="http://schemas.microsoft.com/office/drawing/2015/06/chart">
            <c:ext xmlns:c16="http://schemas.microsoft.com/office/drawing/2014/chart" uri="{C3380CC4-5D6E-409C-BE32-E72D297353CC}">
              <c16:uniqueId val="{00000023-E869-427C-88B8-34D261C264BB}"/>
            </c:ext>
          </c:extLst>
        </c:ser>
        <c:dLbls>
          <c:showLegendKey val="0"/>
          <c:showVal val="0"/>
          <c:showCatName val="0"/>
          <c:showSerName val="0"/>
          <c:showPercent val="0"/>
          <c:showBubbleSize val="0"/>
        </c:dLbls>
        <c:marker val="1"/>
        <c:smooth val="0"/>
        <c:axId val="382881360"/>
        <c:axId val="382884888"/>
      </c:lineChart>
      <c:catAx>
        <c:axId val="382884496"/>
        <c:scaling>
          <c:orientation val="minMax"/>
        </c:scaling>
        <c:delete val="0"/>
        <c:axPos val="b"/>
        <c:numFmt formatCode="General" sourceLinked="1"/>
        <c:majorTickMark val="none"/>
        <c:minorTickMark val="none"/>
        <c:tickLblPos val="nextTo"/>
        <c:spPr>
          <a:noFill/>
          <a:ln w="19050" cap="flat" cmpd="sng" algn="ctr">
            <a:solidFill>
              <a:srgbClr val="254872">
                <a:alpha val="26000"/>
              </a:srgbClr>
            </a:solidFill>
            <a:round/>
          </a:ln>
          <a:effectLst/>
        </c:spPr>
        <c:txPr>
          <a:bodyPr rot="-60000000" spcFirstLastPara="1" vertOverflow="ellipsis" vert="horz" wrap="square" anchor="ctr" anchorCtr="1"/>
          <a:lstStyle/>
          <a:p>
            <a:pPr>
              <a:defRPr sz="900" b="0" i="0" u="none" strike="noStrike" kern="1200" cap="all" baseline="0">
                <a:solidFill>
                  <a:schemeClr val="bg1">
                    <a:lumMod val="75000"/>
                  </a:schemeClr>
                </a:solidFill>
                <a:latin typeface="Trebuchet MS" panose="020B0603020202020204" pitchFamily="34" charset="0"/>
                <a:ea typeface="+mn-ea"/>
                <a:cs typeface="+mn-cs"/>
              </a:defRPr>
            </a:pPr>
            <a:endParaRPr lang="es-CO"/>
          </a:p>
        </c:txPr>
        <c:crossAx val="382879792"/>
        <c:crosses val="autoZero"/>
        <c:auto val="1"/>
        <c:lblAlgn val="ctr"/>
        <c:lblOffset val="100"/>
        <c:noMultiLvlLbl val="0"/>
      </c:catAx>
      <c:valAx>
        <c:axId val="382879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382884496"/>
        <c:crosses val="autoZero"/>
        <c:crossBetween val="between"/>
      </c:valAx>
      <c:valAx>
        <c:axId val="38288488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2881360"/>
        <c:crosses val="max"/>
        <c:crossBetween val="between"/>
        <c:majorUnit val="10"/>
      </c:valAx>
      <c:catAx>
        <c:axId val="382881360"/>
        <c:scaling>
          <c:orientation val="minMax"/>
        </c:scaling>
        <c:delete val="1"/>
        <c:axPos val="b"/>
        <c:numFmt formatCode="General" sourceLinked="1"/>
        <c:majorTickMark val="out"/>
        <c:minorTickMark val="none"/>
        <c:tickLblPos val="nextTo"/>
        <c:crossAx val="38288488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Nova" panose="020B0504020202020204" pitchFamily="34" charset="0"/>
                <a:ea typeface="+mn-ea"/>
                <a:cs typeface="+mn-cs"/>
              </a:defRPr>
            </a:pPr>
            <a:r>
              <a:rPr lang="es-CO"/>
              <a:t>Millones de toneladas transportadas por configuración</a:t>
            </a:r>
            <a:br>
              <a:rPr lang="es-CO"/>
            </a:br>
            <a:r>
              <a:rPr lang="es-CO"/>
              <a:t>Jul</a:t>
            </a:r>
            <a:r>
              <a:rPr lang="es-CO" baseline="0"/>
              <a:t> 2021</a:t>
            </a:r>
            <a:r>
              <a:rPr lang="es-CO"/>
              <a:t>- Jun 2022</a:t>
            </a:r>
          </a:p>
          <a:p>
            <a:pPr>
              <a:defRPr/>
            </a:pPr>
            <a:endParaRPr lang="es-CO"/>
          </a:p>
        </c:rich>
      </c:tx>
      <c:layout>
        <c:manualLayout>
          <c:xMode val="edge"/>
          <c:yMode val="edge"/>
          <c:x val="9.620499266658912E-2"/>
          <c:y val="1.673640534958770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206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2-8A4D-4607-8345-88552FE751F2}"/>
              </c:ext>
            </c:extLst>
          </c:dPt>
          <c:dPt>
            <c:idx val="1"/>
            <c:bubble3D val="0"/>
            <c:spPr>
              <a:solidFill>
                <a:srgbClr val="FFC00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1-8A4D-4607-8345-88552FE751F2}"/>
              </c:ext>
            </c:extLst>
          </c:dPt>
          <c:dPt>
            <c:idx val="2"/>
            <c:bubble3D val="0"/>
            <c:spPr>
              <a:solidFill>
                <a:schemeClr val="bg1">
                  <a:lumMod val="50000"/>
                </a:schemeClr>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3-8A4D-4607-8345-88552FE751F2}"/>
              </c:ext>
            </c:extLst>
          </c:dPt>
          <c:dPt>
            <c:idx val="3"/>
            <c:bubble3D val="0"/>
            <c:spPr>
              <a:solidFill>
                <a:srgbClr val="934607"/>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4-8A4D-4607-8345-88552FE751F2}"/>
              </c:ext>
            </c:extLst>
          </c:dPt>
          <c:dPt>
            <c:idx val="4"/>
            <c:bubble3D val="0"/>
            <c:spPr>
              <a:solidFill>
                <a:srgbClr val="32879E"/>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5-8A4D-4607-8345-88552FE751F2}"/>
              </c:ext>
            </c:extLst>
          </c:dPt>
          <c:dPt>
            <c:idx val="5"/>
            <c:bubble3D val="0"/>
            <c:spPr>
              <a:solidFill>
                <a:srgbClr val="92D05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8-8A4D-4607-8345-88552FE751F2}"/>
              </c:ext>
            </c:extLst>
          </c:dPt>
          <c:dPt>
            <c:idx val="6"/>
            <c:bubble3D val="0"/>
            <c:spPr>
              <a:solidFill>
                <a:srgbClr val="C0000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7-8A4D-4607-8345-88552FE751F2}"/>
              </c:ext>
            </c:extLst>
          </c:dPt>
          <c:dPt>
            <c:idx val="7"/>
            <c:bubble3D val="0"/>
            <c:spPr>
              <a:solidFill>
                <a:schemeClr val="accent5">
                  <a:lumMod val="20000"/>
                  <a:lumOff val="80000"/>
                </a:schemeClr>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6-8A4D-4607-8345-88552FE751F2}"/>
              </c:ext>
            </c:extLst>
          </c:dPt>
          <c:dLbls>
            <c:dLbl>
              <c:idx val="0"/>
              <c:layout>
                <c:manualLayout>
                  <c:x val="2.3389368113903861E-3"/>
                  <c:y val="-3.553081749872547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A4D-4607-8345-88552FE751F2}"/>
                </c:ext>
                <c:ext xmlns:c15="http://schemas.microsoft.com/office/drawing/2012/chart" uri="{CE6537A1-D6FC-4f65-9D91-7224C49458BB}">
                  <c15:layout/>
                </c:ext>
              </c:extLst>
            </c:dLbl>
            <c:dLbl>
              <c:idx val="1"/>
              <c:layout>
                <c:manualLayout>
                  <c:x val="3.627494795479302E-3"/>
                  <c:y val="-9.459034133701035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A4D-4607-8345-88552FE751F2}"/>
                </c:ext>
                <c:ext xmlns:c15="http://schemas.microsoft.com/office/drawing/2012/chart" uri="{CE6537A1-D6FC-4f65-9D91-7224C49458BB}">
                  <c15:layout/>
                </c:ext>
              </c:extLst>
            </c:dLbl>
            <c:dLbl>
              <c:idx val="2"/>
              <c:layout>
                <c:manualLayout>
                  <c:x val="1.0619525268417997E-2"/>
                  <c:y val="-2.4928897732002549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A4D-4607-8345-88552FE751F2}"/>
                </c:ext>
                <c:ext xmlns:c15="http://schemas.microsoft.com/office/drawing/2012/chart" uri="{CE6537A1-D6FC-4f65-9D91-7224C49458BB}">
                  <c15:layout/>
                </c:ext>
              </c:extLst>
            </c:dLbl>
            <c:dLbl>
              <c:idx val="3"/>
              <c:layout>
                <c:manualLayout>
                  <c:x val="9.1123205675718924E-3"/>
                  <c:y val="-4.035626140332342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A4D-4607-8345-88552FE751F2}"/>
                </c:ext>
                <c:ext xmlns:c15="http://schemas.microsoft.com/office/drawing/2012/chart" uri="{CE6537A1-D6FC-4f65-9D91-7224C49458BB}">
                  <c15:layout/>
                </c:ext>
              </c:extLst>
            </c:dLbl>
            <c:dLbl>
              <c:idx val="4"/>
              <c:layout>
                <c:manualLayout>
                  <c:x val="3.3788205962868167E-4"/>
                  <c:y val="-2.82357654346666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A4D-4607-8345-88552FE751F2}"/>
                </c:ext>
                <c:ext xmlns:c15="http://schemas.microsoft.com/office/drawing/2012/chart" uri="{CE6537A1-D6FC-4f65-9D91-7224C49458BB}">
                  <c15:layout/>
                </c:ext>
              </c:extLst>
            </c:dLbl>
            <c:dLbl>
              <c:idx val="5"/>
              <c:layout>
                <c:manualLayout>
                  <c:x val="1.4603268447733669E-2"/>
                  <c:y val="1.559209207043585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A4D-4607-8345-88552FE751F2}"/>
                </c:ext>
                <c:ext xmlns:c15="http://schemas.microsoft.com/office/drawing/2012/chart" uri="{CE6537A1-D6FC-4f65-9D91-7224C49458BB}">
                  <c15:layout/>
                </c:ext>
              </c:extLst>
            </c:dLbl>
            <c:dLbl>
              <c:idx val="6"/>
              <c:layout>
                <c:manualLayout>
                  <c:x val="8.7119055469506608E-3"/>
                  <c:y val="-4.38348859167980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A4D-4607-8345-88552FE751F2}"/>
                </c:ext>
                <c:ext xmlns:c15="http://schemas.microsoft.com/office/drawing/2012/chart" uri="{CE6537A1-D6FC-4f65-9D91-7224C49458BB}">
                  <c15:layout/>
                </c:ext>
              </c:extLst>
            </c:dLbl>
            <c:dLbl>
              <c:idx val="7"/>
              <c:layout>
                <c:manualLayout>
                  <c:x val="2.9150126042543918E-2"/>
                  <c:y val="-2.78621614254849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A4D-4607-8345-88552FE751F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RNDC!$B$121:$B$128</c:f>
              <c:strCache>
                <c:ptCount val="8"/>
                <c:pt idx="0">
                  <c:v>3S3</c:v>
                </c:pt>
                <c:pt idx="1">
                  <c:v>2</c:v>
                </c:pt>
                <c:pt idx="2">
                  <c:v>3S2</c:v>
                </c:pt>
                <c:pt idx="3">
                  <c:v>3</c:v>
                </c:pt>
                <c:pt idx="4">
                  <c:v>2S2</c:v>
                </c:pt>
                <c:pt idx="5">
                  <c:v>2S3</c:v>
                </c:pt>
                <c:pt idx="6">
                  <c:v>CA</c:v>
                </c:pt>
                <c:pt idx="7">
                  <c:v>Otros</c:v>
                </c:pt>
              </c:strCache>
            </c:strRef>
          </c:cat>
          <c:val>
            <c:numRef>
              <c:f>RNDC!$C$121:$C$128</c:f>
              <c:numCache>
                <c:formatCode>#,##0.00</c:formatCode>
                <c:ptCount val="8"/>
                <c:pt idx="0">
                  <c:v>88.19</c:v>
                </c:pt>
                <c:pt idx="1">
                  <c:v>20.56</c:v>
                </c:pt>
                <c:pt idx="2">
                  <c:v>11.51</c:v>
                </c:pt>
                <c:pt idx="3">
                  <c:v>3.51</c:v>
                </c:pt>
                <c:pt idx="4">
                  <c:v>4.66</c:v>
                </c:pt>
                <c:pt idx="5">
                  <c:v>2.2999999999999998</c:v>
                </c:pt>
                <c:pt idx="6">
                  <c:v>1.52</c:v>
                </c:pt>
                <c:pt idx="7">
                  <c:v>1.4</c:v>
                </c:pt>
              </c:numCache>
            </c:numRef>
          </c:val>
          <c:extLst xmlns:c16r2="http://schemas.microsoft.com/office/drawing/2015/06/chart">
            <c:ext xmlns:c16="http://schemas.microsoft.com/office/drawing/2014/chart" uri="{C3380CC4-5D6E-409C-BE32-E72D297353CC}">
              <c16:uniqueId val="{00000000-8A4D-4607-8345-88552FE751F2}"/>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Nova" panose="020B0504020202020204" pitchFamily="34" charset="0"/>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Viajes realizados en el RNDC</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RNDC!$D$73</c:f>
              <c:strCache>
                <c:ptCount val="1"/>
                <c:pt idx="0">
                  <c:v>2019</c:v>
                </c:pt>
              </c:strCache>
            </c:strRef>
          </c:tx>
          <c:spPr>
            <a:ln w="15875" cap="rnd">
              <a:solidFill>
                <a:srgbClr val="32879E"/>
              </a:solidFill>
              <a:round/>
            </a:ln>
            <a:effectLst/>
          </c:spPr>
          <c:marker>
            <c:symbol val="square"/>
            <c:size val="5"/>
            <c:spPr>
              <a:solidFill>
                <a:srgbClr val="32879E"/>
              </a:solidFill>
              <a:ln w="9525">
                <a:solidFill>
                  <a:srgbClr val="32879E"/>
                </a:solidFill>
              </a:ln>
              <a:effectLst/>
            </c:spPr>
          </c:marker>
          <c:cat>
            <c:strRef>
              <c:extLst>
                <c:ext xmlns:c15="http://schemas.microsoft.com/office/drawing/2012/chart" uri="{02D57815-91ED-43cb-92C2-25804820EDAC}">
                  <c15:fullRef>
                    <c15:sqref>(RNDC!$B$73,RNDC!$B$75:$B$86)</c15:sqref>
                  </c15:fullRef>
                </c:ext>
              </c:extLst>
              <c:f>RNDC!$B$75:$B$86</c:f>
              <c:strCache>
                <c:ptCount val="8"/>
                <c:pt idx="0">
                  <c:v>Enero</c:v>
                </c:pt>
                <c:pt idx="1">
                  <c:v>Febrero</c:v>
                </c:pt>
                <c:pt idx="2">
                  <c:v>Marzo</c:v>
                </c:pt>
                <c:pt idx="3">
                  <c:v>Abril</c:v>
                </c:pt>
                <c:pt idx="4">
                  <c:v>Mayo</c:v>
                </c:pt>
                <c:pt idx="5">
                  <c:v>Junio</c:v>
                </c:pt>
                <c:pt idx="6">
                  <c:v>Julio</c:v>
                </c:pt>
                <c:pt idx="7">
                  <c:v>Agosto</c:v>
                </c:pt>
              </c:strCache>
            </c:strRef>
          </c:cat>
          <c:val>
            <c:numRef>
              <c:extLst>
                <c:ext xmlns:c15="http://schemas.microsoft.com/office/drawing/2012/chart" uri="{02D57815-91ED-43cb-92C2-25804820EDAC}">
                  <c15:fullRef>
                    <c15:sqref>(RNDC!$D$73,RNDC!$D$75:$D$86)</c15:sqref>
                  </c15:fullRef>
                </c:ext>
              </c:extLst>
              <c:f>RNDC!$D$75:$D$86</c:f>
              <c:numCache>
                <c:formatCode>#,##0</c:formatCode>
                <c:ptCount val="8"/>
                <c:pt idx="0">
                  <c:v>714735</c:v>
                </c:pt>
                <c:pt idx="1">
                  <c:v>699324</c:v>
                </c:pt>
                <c:pt idx="2">
                  <c:v>720631</c:v>
                </c:pt>
                <c:pt idx="3">
                  <c:v>709172</c:v>
                </c:pt>
                <c:pt idx="4">
                  <c:v>775605</c:v>
                </c:pt>
                <c:pt idx="5">
                  <c:v>699751</c:v>
                </c:pt>
                <c:pt idx="6">
                  <c:v>765427</c:v>
                </c:pt>
                <c:pt idx="7">
                  <c:v>758995</c:v>
                </c:pt>
              </c:numCache>
            </c:numRef>
          </c:val>
          <c:smooth val="0"/>
          <c:extLst xmlns:c16r2="http://schemas.microsoft.com/office/drawing/2015/06/chart">
            <c:ext xmlns:c16="http://schemas.microsoft.com/office/drawing/2014/chart" uri="{C3380CC4-5D6E-409C-BE32-E72D297353CC}">
              <c16:uniqueId val="{0000000B-4119-4E45-8247-BE0877E02524}"/>
            </c:ext>
          </c:extLst>
        </c:ser>
        <c:ser>
          <c:idx val="1"/>
          <c:order val="1"/>
          <c:tx>
            <c:strRef>
              <c:f>RNDC!$E$73</c:f>
              <c:strCache>
                <c:ptCount val="1"/>
                <c:pt idx="0">
                  <c:v>2020</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extLst>
                <c:ext xmlns:c15="http://schemas.microsoft.com/office/drawing/2012/chart" uri="{02D57815-91ED-43cb-92C2-25804820EDAC}">
                  <c15:fullRef>
                    <c15:sqref>(RNDC!$B$73,RNDC!$B$75:$B$86)</c15:sqref>
                  </c15:fullRef>
                </c:ext>
              </c:extLst>
              <c:f>RNDC!$B$75:$B$86</c:f>
              <c:strCache>
                <c:ptCount val="8"/>
                <c:pt idx="0">
                  <c:v>Enero</c:v>
                </c:pt>
                <c:pt idx="1">
                  <c:v>Febrero</c:v>
                </c:pt>
                <c:pt idx="2">
                  <c:v>Marzo</c:v>
                </c:pt>
                <c:pt idx="3">
                  <c:v>Abril</c:v>
                </c:pt>
                <c:pt idx="4">
                  <c:v>Mayo</c:v>
                </c:pt>
                <c:pt idx="5">
                  <c:v>Junio</c:v>
                </c:pt>
                <c:pt idx="6">
                  <c:v>Julio</c:v>
                </c:pt>
                <c:pt idx="7">
                  <c:v>Agosto</c:v>
                </c:pt>
              </c:strCache>
            </c:strRef>
          </c:cat>
          <c:val>
            <c:numRef>
              <c:extLst>
                <c:ext xmlns:c15="http://schemas.microsoft.com/office/drawing/2012/chart" uri="{02D57815-91ED-43cb-92C2-25804820EDAC}">
                  <c15:fullRef>
                    <c15:sqref>(RNDC!$E$73,RNDC!$E$75:$E$86)</c15:sqref>
                  </c15:fullRef>
                </c:ext>
              </c:extLst>
              <c:f>RNDC!$E$75:$E$86</c:f>
              <c:numCache>
                <c:formatCode>#,##0</c:formatCode>
                <c:ptCount val="8"/>
                <c:pt idx="0">
                  <c:v>741155</c:v>
                </c:pt>
                <c:pt idx="1">
                  <c:v>734833</c:v>
                </c:pt>
                <c:pt idx="2">
                  <c:v>668917</c:v>
                </c:pt>
                <c:pt idx="3">
                  <c:v>476626</c:v>
                </c:pt>
                <c:pt idx="4">
                  <c:v>574042</c:v>
                </c:pt>
                <c:pt idx="5">
                  <c:v>623976</c:v>
                </c:pt>
                <c:pt idx="6">
                  <c:v>706762</c:v>
                </c:pt>
                <c:pt idx="7">
                  <c:v>686406</c:v>
                </c:pt>
              </c:numCache>
            </c:numRef>
          </c:val>
          <c:smooth val="0"/>
          <c:extLst xmlns:c16r2="http://schemas.microsoft.com/office/drawing/2015/06/chart">
            <c:ext xmlns:c16="http://schemas.microsoft.com/office/drawing/2014/chart" uri="{C3380CC4-5D6E-409C-BE32-E72D297353CC}">
              <c16:uniqueId val="{00000017-4119-4E45-8247-BE0877E02524}"/>
            </c:ext>
          </c:extLst>
        </c:ser>
        <c:ser>
          <c:idx val="2"/>
          <c:order val="2"/>
          <c:tx>
            <c:strRef>
              <c:f>RNDC!$F$73</c:f>
              <c:strCache>
                <c:ptCount val="1"/>
                <c:pt idx="0">
                  <c:v>2021</c:v>
                </c:pt>
              </c:strCache>
            </c:strRef>
          </c:tx>
          <c:spPr>
            <a:ln w="15875" cap="rnd">
              <a:solidFill>
                <a:srgbClr val="FFC000"/>
              </a:solidFill>
              <a:round/>
            </a:ln>
            <a:effectLst/>
          </c:spPr>
          <c:marker>
            <c:symbol val="diamond"/>
            <c:size val="5"/>
            <c:spPr>
              <a:solidFill>
                <a:srgbClr val="FFC000"/>
              </a:solidFill>
              <a:ln w="9525">
                <a:solidFill>
                  <a:srgbClr val="FFC000"/>
                </a:solidFill>
              </a:ln>
              <a:effectLst/>
            </c:spPr>
          </c:marker>
          <c:cat>
            <c:strRef>
              <c:extLst>
                <c:ext xmlns:c15="http://schemas.microsoft.com/office/drawing/2012/chart" uri="{02D57815-91ED-43cb-92C2-25804820EDAC}">
                  <c15:fullRef>
                    <c15:sqref>(RNDC!$B$73,RNDC!$B$75:$B$86)</c15:sqref>
                  </c15:fullRef>
                </c:ext>
              </c:extLst>
              <c:f>RNDC!$B$75:$B$86</c:f>
              <c:strCache>
                <c:ptCount val="8"/>
                <c:pt idx="0">
                  <c:v>Enero</c:v>
                </c:pt>
                <c:pt idx="1">
                  <c:v>Febrero</c:v>
                </c:pt>
                <c:pt idx="2">
                  <c:v>Marzo</c:v>
                </c:pt>
                <c:pt idx="3">
                  <c:v>Abril</c:v>
                </c:pt>
                <c:pt idx="4">
                  <c:v>Mayo</c:v>
                </c:pt>
                <c:pt idx="5">
                  <c:v>Junio</c:v>
                </c:pt>
                <c:pt idx="6">
                  <c:v>Julio</c:v>
                </c:pt>
                <c:pt idx="7">
                  <c:v>Agosto</c:v>
                </c:pt>
              </c:strCache>
            </c:strRef>
          </c:cat>
          <c:val>
            <c:numRef>
              <c:extLst>
                <c:ext xmlns:c15="http://schemas.microsoft.com/office/drawing/2012/chart" uri="{02D57815-91ED-43cb-92C2-25804820EDAC}">
                  <c15:fullRef>
                    <c15:sqref>(RNDC!$F$73,RNDC!$F$75:$F$86)</c15:sqref>
                  </c15:fullRef>
                </c:ext>
              </c:extLst>
              <c:f>RNDC!$F$75:$F$86</c:f>
              <c:numCache>
                <c:formatCode>#,##0</c:formatCode>
                <c:ptCount val="8"/>
                <c:pt idx="0">
                  <c:v>699015</c:v>
                </c:pt>
                <c:pt idx="1">
                  <c:v>737680</c:v>
                </c:pt>
                <c:pt idx="2">
                  <c:v>821237</c:v>
                </c:pt>
                <c:pt idx="3">
                  <c:v>729616</c:v>
                </c:pt>
                <c:pt idx="4">
                  <c:v>487835</c:v>
                </c:pt>
                <c:pt idx="5">
                  <c:v>789190</c:v>
                </c:pt>
                <c:pt idx="6">
                  <c:v>822272</c:v>
                </c:pt>
                <c:pt idx="7">
                  <c:v>804527</c:v>
                </c:pt>
              </c:numCache>
            </c:numRef>
          </c:val>
          <c:smooth val="0"/>
          <c:extLst xmlns:c16r2="http://schemas.microsoft.com/office/drawing/2015/06/chart">
            <c:ext xmlns:c16="http://schemas.microsoft.com/office/drawing/2014/chart" uri="{C3380CC4-5D6E-409C-BE32-E72D297353CC}">
              <c16:uniqueId val="{0000001C-4119-4E45-8247-BE0877E02524}"/>
            </c:ext>
          </c:extLst>
        </c:ser>
        <c:ser>
          <c:idx val="3"/>
          <c:order val="3"/>
          <c:tx>
            <c:strRef>
              <c:f>RNDC!$G$73</c:f>
              <c:strCache>
                <c:ptCount val="1"/>
                <c:pt idx="0">
                  <c:v>2022</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extLst>
                <c:ext xmlns:c15="http://schemas.microsoft.com/office/drawing/2012/chart" uri="{02D57815-91ED-43cb-92C2-25804820EDAC}">
                  <c15:fullRef>
                    <c15:sqref>(RNDC!$B$73,RNDC!$B$75:$B$86)</c15:sqref>
                  </c15:fullRef>
                </c:ext>
              </c:extLst>
              <c:f>RNDC!$B$75:$B$86</c:f>
              <c:strCache>
                <c:ptCount val="8"/>
                <c:pt idx="0">
                  <c:v>Enero</c:v>
                </c:pt>
                <c:pt idx="1">
                  <c:v>Febrero</c:v>
                </c:pt>
                <c:pt idx="2">
                  <c:v>Marzo</c:v>
                </c:pt>
                <c:pt idx="3">
                  <c:v>Abril</c:v>
                </c:pt>
                <c:pt idx="4">
                  <c:v>Mayo</c:v>
                </c:pt>
                <c:pt idx="5">
                  <c:v>Junio</c:v>
                </c:pt>
                <c:pt idx="6">
                  <c:v>Julio</c:v>
                </c:pt>
                <c:pt idx="7">
                  <c:v>Agosto</c:v>
                </c:pt>
              </c:strCache>
            </c:strRef>
          </c:cat>
          <c:val>
            <c:numRef>
              <c:extLst>
                <c:ext xmlns:c15="http://schemas.microsoft.com/office/drawing/2012/chart" uri="{02D57815-91ED-43cb-92C2-25804820EDAC}">
                  <c15:fullRef>
                    <c15:sqref>(RNDC!$G$73,RNDC!$G$75:$G$86)</c15:sqref>
                  </c15:fullRef>
                </c:ext>
              </c:extLst>
              <c:f>RNDC!$G$75:$G$86</c:f>
              <c:numCache>
                <c:formatCode>#,##0</c:formatCode>
                <c:ptCount val="8"/>
                <c:pt idx="0">
                  <c:v>785933</c:v>
                </c:pt>
                <c:pt idx="1">
                  <c:v>794052</c:v>
                </c:pt>
                <c:pt idx="2">
                  <c:v>888966</c:v>
                </c:pt>
                <c:pt idx="3">
                  <c:v>819326</c:v>
                </c:pt>
                <c:pt idx="4">
                  <c:v>846299</c:v>
                </c:pt>
                <c:pt idx="5">
                  <c:v>834510</c:v>
                </c:pt>
                <c:pt idx="6">
                  <c:v>834375</c:v>
                </c:pt>
                <c:pt idx="7">
                  <c:v>881463</c:v>
                </c:pt>
              </c:numCache>
            </c:numRef>
          </c:val>
          <c:smooth val="0"/>
          <c:extLst xmlns:c16r2="http://schemas.microsoft.com/office/drawing/2015/06/chart">
            <c:ext xmlns:c16="http://schemas.microsoft.com/office/drawing/2014/chart" uri="{C3380CC4-5D6E-409C-BE32-E72D297353CC}">
              <c16:uniqueId val="{00000023-39A1-490B-9786-96C0E2700252}"/>
            </c:ext>
          </c:extLst>
        </c:ser>
        <c:dLbls>
          <c:showLegendKey val="0"/>
          <c:showVal val="0"/>
          <c:showCatName val="0"/>
          <c:showSerName val="0"/>
          <c:showPercent val="0"/>
          <c:showBubbleSize val="0"/>
        </c:dLbls>
        <c:marker val="1"/>
        <c:smooth val="0"/>
        <c:axId val="382878224"/>
        <c:axId val="382882536"/>
      </c:lineChart>
      <c:catAx>
        <c:axId val="38287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882536"/>
        <c:crosses val="autoZero"/>
        <c:auto val="1"/>
        <c:lblAlgn val="ctr"/>
        <c:lblOffset val="100"/>
        <c:noMultiLvlLbl val="0"/>
      </c:catAx>
      <c:valAx>
        <c:axId val="382882536"/>
        <c:scaling>
          <c:orientation val="minMax"/>
          <c:max val="950000"/>
          <c:min val="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2878224"/>
        <c:crosses val="autoZero"/>
        <c:crossBetween val="between"/>
        <c:majorUnit val="100000"/>
        <c:minorUnit val="30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solidFill>
                <a:latin typeface="Arial" panose="020B0604020202020204" pitchFamily="34" charset="0"/>
                <a:ea typeface="+mn-ea"/>
                <a:cs typeface="Arial" panose="020B0604020202020204" pitchFamily="34" charset="0"/>
              </a:defRPr>
            </a:pPr>
            <a:r>
              <a:rPr lang="es-CO">
                <a:solidFill>
                  <a:schemeClr val="tx1"/>
                </a:solidFill>
                <a:latin typeface="Arial" panose="020B0604020202020204" pitchFamily="34" charset="0"/>
                <a:cs typeface="Arial" panose="020B0604020202020204" pitchFamily="34" charset="0"/>
              </a:rPr>
              <a:t>Manifiestos recibidos rndc</a:t>
            </a:r>
          </a:p>
        </c:rich>
      </c:tx>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RNDC!$C$6</c:f>
              <c:strCache>
                <c:ptCount val="1"/>
                <c:pt idx="0">
                  <c:v>2018</c:v>
                </c:pt>
              </c:strCache>
            </c:strRef>
          </c:tx>
          <c:spPr>
            <a:solidFill>
              <a:srgbClr val="934607"/>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RNDC!$B$8:$B$19</c:f>
              <c:strCache>
                <c:ptCount val="8"/>
                <c:pt idx="0">
                  <c:v>Enero</c:v>
                </c:pt>
                <c:pt idx="1">
                  <c:v>Febrero</c:v>
                </c:pt>
                <c:pt idx="2">
                  <c:v>Marzo</c:v>
                </c:pt>
                <c:pt idx="3">
                  <c:v>Abril</c:v>
                </c:pt>
                <c:pt idx="4">
                  <c:v>Mayo</c:v>
                </c:pt>
                <c:pt idx="5">
                  <c:v>Junio</c:v>
                </c:pt>
                <c:pt idx="6">
                  <c:v>Julio</c:v>
                </c:pt>
                <c:pt idx="7">
                  <c:v>Agosto</c:v>
                </c:pt>
              </c:strCache>
            </c:strRef>
          </c:cat>
          <c:val>
            <c:numRef>
              <c:f>RNDC!$C$8:$C$19</c:f>
              <c:numCache>
                <c:formatCode>#,##0</c:formatCode>
                <c:ptCount val="8"/>
                <c:pt idx="0">
                  <c:v>651.79999999999995</c:v>
                </c:pt>
                <c:pt idx="1">
                  <c:v>637.9</c:v>
                </c:pt>
                <c:pt idx="2">
                  <c:v>681.3</c:v>
                </c:pt>
                <c:pt idx="3">
                  <c:v>731.1</c:v>
                </c:pt>
                <c:pt idx="4">
                  <c:v>729.1</c:v>
                </c:pt>
                <c:pt idx="5">
                  <c:v>684.2</c:v>
                </c:pt>
                <c:pt idx="6">
                  <c:v>712</c:v>
                </c:pt>
                <c:pt idx="7">
                  <c:v>769</c:v>
                </c:pt>
              </c:numCache>
            </c:numRef>
          </c:val>
          <c:extLst xmlns:c16r2="http://schemas.microsoft.com/office/drawing/2015/06/chart">
            <c:ext xmlns:c16="http://schemas.microsoft.com/office/drawing/2014/chart" uri="{C3380CC4-5D6E-409C-BE32-E72D297353CC}">
              <c16:uniqueId val="{00000000-D101-42FC-97C2-F0E9BB6F015A}"/>
            </c:ext>
          </c:extLst>
        </c:ser>
        <c:ser>
          <c:idx val="1"/>
          <c:order val="1"/>
          <c:tx>
            <c:strRef>
              <c:f>RNDC!$D$6</c:f>
              <c:strCache>
                <c:ptCount val="1"/>
                <c:pt idx="0">
                  <c:v>2019</c:v>
                </c:pt>
              </c:strCache>
            </c:strRef>
          </c:tx>
          <c:spPr>
            <a:solidFill>
              <a:srgbClr val="32879E"/>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RNDC!$B$8:$B$19</c:f>
              <c:strCache>
                <c:ptCount val="8"/>
                <c:pt idx="0">
                  <c:v>Enero</c:v>
                </c:pt>
                <c:pt idx="1">
                  <c:v>Febrero</c:v>
                </c:pt>
                <c:pt idx="2">
                  <c:v>Marzo</c:v>
                </c:pt>
                <c:pt idx="3">
                  <c:v>Abril</c:v>
                </c:pt>
                <c:pt idx="4">
                  <c:v>Mayo</c:v>
                </c:pt>
                <c:pt idx="5">
                  <c:v>Junio</c:v>
                </c:pt>
                <c:pt idx="6">
                  <c:v>Julio</c:v>
                </c:pt>
                <c:pt idx="7">
                  <c:v>Agosto</c:v>
                </c:pt>
              </c:strCache>
            </c:strRef>
          </c:cat>
          <c:val>
            <c:numRef>
              <c:f>RNDC!$D$8:$D$19</c:f>
              <c:numCache>
                <c:formatCode>#,##0</c:formatCode>
                <c:ptCount val="8"/>
                <c:pt idx="0">
                  <c:v>734.6</c:v>
                </c:pt>
                <c:pt idx="1">
                  <c:v>706.3</c:v>
                </c:pt>
                <c:pt idx="2">
                  <c:v>723.5</c:v>
                </c:pt>
                <c:pt idx="3">
                  <c:v>715</c:v>
                </c:pt>
                <c:pt idx="4">
                  <c:v>802</c:v>
                </c:pt>
                <c:pt idx="5">
                  <c:v>706</c:v>
                </c:pt>
                <c:pt idx="6">
                  <c:v>784</c:v>
                </c:pt>
                <c:pt idx="7">
                  <c:v>787</c:v>
                </c:pt>
              </c:numCache>
            </c:numRef>
          </c:val>
          <c:extLst xmlns:c16r2="http://schemas.microsoft.com/office/drawing/2015/06/chart">
            <c:ext xmlns:c16="http://schemas.microsoft.com/office/drawing/2014/chart" uri="{C3380CC4-5D6E-409C-BE32-E72D297353CC}">
              <c16:uniqueId val="{00000001-D101-42FC-97C2-F0E9BB6F015A}"/>
            </c:ext>
          </c:extLst>
        </c:ser>
        <c:ser>
          <c:idx val="2"/>
          <c:order val="2"/>
          <c:tx>
            <c:strRef>
              <c:f>RNDC!$E$6</c:f>
              <c:strCache>
                <c:ptCount val="1"/>
                <c:pt idx="0">
                  <c:v>2020</c:v>
                </c:pt>
              </c:strCache>
            </c:strRef>
          </c:tx>
          <c:spPr>
            <a:solidFill>
              <a:schemeClr val="bg1">
                <a:lumMod val="5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RNDC!$B$8:$B$19</c:f>
              <c:strCache>
                <c:ptCount val="8"/>
                <c:pt idx="0">
                  <c:v>Enero</c:v>
                </c:pt>
                <c:pt idx="1">
                  <c:v>Febrero</c:v>
                </c:pt>
                <c:pt idx="2">
                  <c:v>Marzo</c:v>
                </c:pt>
                <c:pt idx="3">
                  <c:v>Abril</c:v>
                </c:pt>
                <c:pt idx="4">
                  <c:v>Mayo</c:v>
                </c:pt>
                <c:pt idx="5">
                  <c:v>Junio</c:v>
                </c:pt>
                <c:pt idx="6">
                  <c:v>Julio</c:v>
                </c:pt>
                <c:pt idx="7">
                  <c:v>Agosto</c:v>
                </c:pt>
              </c:strCache>
            </c:strRef>
          </c:cat>
          <c:val>
            <c:numRef>
              <c:f>RNDC!$E$8:$E$19</c:f>
              <c:numCache>
                <c:formatCode>#,##0</c:formatCode>
                <c:ptCount val="8"/>
                <c:pt idx="0">
                  <c:v>750</c:v>
                </c:pt>
                <c:pt idx="1">
                  <c:v>753</c:v>
                </c:pt>
                <c:pt idx="2">
                  <c:v>689</c:v>
                </c:pt>
                <c:pt idx="3">
                  <c:v>494</c:v>
                </c:pt>
                <c:pt idx="4">
                  <c:v>589</c:v>
                </c:pt>
                <c:pt idx="5">
                  <c:v>643</c:v>
                </c:pt>
                <c:pt idx="6">
                  <c:v>721</c:v>
                </c:pt>
                <c:pt idx="7">
                  <c:v>703</c:v>
                </c:pt>
              </c:numCache>
            </c:numRef>
          </c:val>
          <c:extLst xmlns:c16r2="http://schemas.microsoft.com/office/drawing/2015/06/chart">
            <c:ext xmlns:c16="http://schemas.microsoft.com/office/drawing/2014/chart" uri="{C3380CC4-5D6E-409C-BE32-E72D297353CC}">
              <c16:uniqueId val="{00000002-D101-42FC-97C2-F0E9BB6F015A}"/>
            </c:ext>
          </c:extLst>
        </c:ser>
        <c:ser>
          <c:idx val="4"/>
          <c:order val="3"/>
          <c:tx>
            <c:strRef>
              <c:f>RNDC!$F$6</c:f>
              <c:strCache>
                <c:ptCount val="1"/>
                <c:pt idx="0">
                  <c:v>2021</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RNDC!$B$8:$B$19</c:f>
              <c:strCache>
                <c:ptCount val="8"/>
                <c:pt idx="0">
                  <c:v>Enero</c:v>
                </c:pt>
                <c:pt idx="1">
                  <c:v>Febrero</c:v>
                </c:pt>
                <c:pt idx="2">
                  <c:v>Marzo</c:v>
                </c:pt>
                <c:pt idx="3">
                  <c:v>Abril</c:v>
                </c:pt>
                <c:pt idx="4">
                  <c:v>Mayo</c:v>
                </c:pt>
                <c:pt idx="5">
                  <c:v>Junio</c:v>
                </c:pt>
                <c:pt idx="6">
                  <c:v>Julio</c:v>
                </c:pt>
                <c:pt idx="7">
                  <c:v>Agosto</c:v>
                </c:pt>
              </c:strCache>
            </c:strRef>
          </c:cat>
          <c:val>
            <c:numRef>
              <c:f>RNDC!$F$8:$F$19</c:f>
              <c:numCache>
                <c:formatCode>#,##0</c:formatCode>
                <c:ptCount val="8"/>
                <c:pt idx="0">
                  <c:v>713</c:v>
                </c:pt>
                <c:pt idx="1">
                  <c:v>751</c:v>
                </c:pt>
                <c:pt idx="2">
                  <c:v>839</c:v>
                </c:pt>
                <c:pt idx="3">
                  <c:v>755</c:v>
                </c:pt>
                <c:pt idx="4">
                  <c:v>504</c:v>
                </c:pt>
                <c:pt idx="5">
                  <c:v>808</c:v>
                </c:pt>
                <c:pt idx="6">
                  <c:v>842</c:v>
                </c:pt>
                <c:pt idx="7">
                  <c:v>823</c:v>
                </c:pt>
              </c:numCache>
            </c:numRef>
          </c:val>
          <c:extLst xmlns:c16r2="http://schemas.microsoft.com/office/drawing/2015/06/chart">
            <c:ext xmlns:c16="http://schemas.microsoft.com/office/drawing/2014/chart" uri="{C3380CC4-5D6E-409C-BE32-E72D297353CC}">
              <c16:uniqueId val="{00000000-AA0C-43D7-A517-64E78F18F62E}"/>
            </c:ext>
          </c:extLst>
        </c:ser>
        <c:ser>
          <c:idx val="3"/>
          <c:order val="4"/>
          <c:tx>
            <c:strRef>
              <c:f>RNDC!$G$6</c:f>
              <c:strCache>
                <c:ptCount val="1"/>
                <c:pt idx="0">
                  <c:v>2022</c:v>
                </c:pt>
              </c:strCache>
            </c:strRef>
          </c:tx>
          <c:spPr>
            <a:solidFill>
              <a:srgbClr val="00206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RNDC!$B$8:$B$19</c:f>
              <c:strCache>
                <c:ptCount val="8"/>
                <c:pt idx="0">
                  <c:v>Enero</c:v>
                </c:pt>
                <c:pt idx="1">
                  <c:v>Febrero</c:v>
                </c:pt>
                <c:pt idx="2">
                  <c:v>Marzo</c:v>
                </c:pt>
                <c:pt idx="3">
                  <c:v>Abril</c:v>
                </c:pt>
                <c:pt idx="4">
                  <c:v>Mayo</c:v>
                </c:pt>
                <c:pt idx="5">
                  <c:v>Junio</c:v>
                </c:pt>
                <c:pt idx="6">
                  <c:v>Julio</c:v>
                </c:pt>
                <c:pt idx="7">
                  <c:v>Agosto</c:v>
                </c:pt>
              </c:strCache>
            </c:strRef>
          </c:cat>
          <c:val>
            <c:numRef>
              <c:f>RNDC!$G$8:$G$19</c:f>
              <c:numCache>
                <c:formatCode>#,##0</c:formatCode>
                <c:ptCount val="8"/>
                <c:pt idx="0">
                  <c:v>810</c:v>
                </c:pt>
                <c:pt idx="1">
                  <c:v>815</c:v>
                </c:pt>
                <c:pt idx="2">
                  <c:v>910</c:v>
                </c:pt>
                <c:pt idx="3">
                  <c:v>840</c:v>
                </c:pt>
                <c:pt idx="4">
                  <c:v>869</c:v>
                </c:pt>
                <c:pt idx="5">
                  <c:v>861</c:v>
                </c:pt>
                <c:pt idx="6">
                  <c:v>864</c:v>
                </c:pt>
                <c:pt idx="7">
                  <c:v>925</c:v>
                </c:pt>
              </c:numCache>
            </c:numRef>
          </c:val>
          <c:extLst xmlns:c16r2="http://schemas.microsoft.com/office/drawing/2015/06/chart">
            <c:ext xmlns:c16="http://schemas.microsoft.com/office/drawing/2014/chart" uri="{C3380CC4-5D6E-409C-BE32-E72D297353CC}">
              <c16:uniqueId val="{00000003-D101-42FC-97C2-F0E9BB6F015A}"/>
            </c:ext>
          </c:extLst>
        </c:ser>
        <c:dLbls>
          <c:dLblPos val="outEnd"/>
          <c:showLegendKey val="0"/>
          <c:showVal val="1"/>
          <c:showCatName val="0"/>
          <c:showSerName val="0"/>
          <c:showPercent val="0"/>
          <c:showBubbleSize val="0"/>
        </c:dLbls>
        <c:gapWidth val="444"/>
        <c:overlap val="-90"/>
        <c:axId val="382880184"/>
        <c:axId val="384861064"/>
      </c:barChart>
      <c:catAx>
        <c:axId val="382880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84861064"/>
        <c:crosses val="autoZero"/>
        <c:auto val="1"/>
        <c:lblAlgn val="ctr"/>
        <c:lblOffset val="100"/>
        <c:noMultiLvlLbl val="0"/>
      </c:catAx>
      <c:valAx>
        <c:axId val="384861064"/>
        <c:scaling>
          <c:orientation val="minMax"/>
        </c:scaling>
        <c:delete val="1"/>
        <c:axPos val="l"/>
        <c:numFmt formatCode="#,##0" sourceLinked="1"/>
        <c:majorTickMark val="none"/>
        <c:minorTickMark val="none"/>
        <c:tickLblPos val="nextTo"/>
        <c:crossAx val="3828801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Millones de galones transportados por carretera en Colombia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RNDC!$D$93</c:f>
              <c:strCache>
                <c:ptCount val="1"/>
                <c:pt idx="0">
                  <c:v>2019</c:v>
                </c:pt>
              </c:strCache>
            </c:strRef>
          </c:tx>
          <c:spPr>
            <a:ln w="15875" cap="rnd">
              <a:solidFill>
                <a:srgbClr val="32879E"/>
              </a:solidFill>
              <a:round/>
            </a:ln>
            <a:effectLst/>
          </c:spPr>
          <c:marker>
            <c:symbol val="square"/>
            <c:size val="5"/>
            <c:spPr>
              <a:solidFill>
                <a:srgbClr val="32879E"/>
              </a:solidFill>
              <a:ln w="9525">
                <a:solidFill>
                  <a:srgbClr val="32879E"/>
                </a:solidFill>
              </a:ln>
              <a:effectLst/>
            </c:spPr>
          </c:marker>
          <c:cat>
            <c:strRef>
              <c:f>RNDC!$B$95:$B$106</c:f>
              <c:strCache>
                <c:ptCount val="7"/>
                <c:pt idx="0">
                  <c:v>Enero</c:v>
                </c:pt>
                <c:pt idx="1">
                  <c:v>Febrero</c:v>
                </c:pt>
                <c:pt idx="2">
                  <c:v>Marzo</c:v>
                </c:pt>
                <c:pt idx="3">
                  <c:v>Abril</c:v>
                </c:pt>
                <c:pt idx="4">
                  <c:v>Mayo</c:v>
                </c:pt>
                <c:pt idx="5">
                  <c:v>Junio</c:v>
                </c:pt>
                <c:pt idx="6">
                  <c:v>Julio</c:v>
                </c:pt>
              </c:strCache>
            </c:strRef>
          </c:cat>
          <c:val>
            <c:numRef>
              <c:f>RNDC!$D$95:$D$106</c:f>
              <c:numCache>
                <c:formatCode>#,##0</c:formatCode>
                <c:ptCount val="7"/>
                <c:pt idx="0">
                  <c:v>362</c:v>
                </c:pt>
                <c:pt idx="1">
                  <c:v>341</c:v>
                </c:pt>
                <c:pt idx="2">
                  <c:v>368</c:v>
                </c:pt>
                <c:pt idx="3">
                  <c:v>341</c:v>
                </c:pt>
                <c:pt idx="4">
                  <c:v>356</c:v>
                </c:pt>
                <c:pt idx="5">
                  <c:v>316</c:v>
                </c:pt>
                <c:pt idx="6">
                  <c:v>320</c:v>
                </c:pt>
              </c:numCache>
            </c:numRef>
          </c:val>
          <c:smooth val="0"/>
          <c:extLst xmlns:c16r2="http://schemas.microsoft.com/office/drawing/2015/06/chart">
            <c:ext xmlns:c16="http://schemas.microsoft.com/office/drawing/2014/chart" uri="{C3380CC4-5D6E-409C-BE32-E72D297353CC}">
              <c16:uniqueId val="{00000000-D593-4A9D-9FA2-CBB6A62FE0F5}"/>
            </c:ext>
          </c:extLst>
        </c:ser>
        <c:ser>
          <c:idx val="1"/>
          <c:order val="1"/>
          <c:tx>
            <c:strRef>
              <c:f>RNDC!$E$93</c:f>
              <c:strCache>
                <c:ptCount val="1"/>
                <c:pt idx="0">
                  <c:v>2020</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RNDC!$B$95:$B$106</c:f>
              <c:strCache>
                <c:ptCount val="7"/>
                <c:pt idx="0">
                  <c:v>Enero</c:v>
                </c:pt>
                <c:pt idx="1">
                  <c:v>Febrero</c:v>
                </c:pt>
                <c:pt idx="2">
                  <c:v>Marzo</c:v>
                </c:pt>
                <c:pt idx="3">
                  <c:v>Abril</c:v>
                </c:pt>
                <c:pt idx="4">
                  <c:v>Mayo</c:v>
                </c:pt>
                <c:pt idx="5">
                  <c:v>Junio</c:v>
                </c:pt>
                <c:pt idx="6">
                  <c:v>Julio</c:v>
                </c:pt>
              </c:strCache>
            </c:strRef>
          </c:cat>
          <c:val>
            <c:numRef>
              <c:f>RNDC!$E$95:$E$106</c:f>
              <c:numCache>
                <c:formatCode>#,##0</c:formatCode>
                <c:ptCount val="7"/>
                <c:pt idx="0">
                  <c:v>333</c:v>
                </c:pt>
                <c:pt idx="1">
                  <c:v>317</c:v>
                </c:pt>
                <c:pt idx="2">
                  <c:v>307</c:v>
                </c:pt>
                <c:pt idx="3">
                  <c:v>202</c:v>
                </c:pt>
                <c:pt idx="4">
                  <c:v>192</c:v>
                </c:pt>
                <c:pt idx="5">
                  <c:v>200</c:v>
                </c:pt>
                <c:pt idx="6">
                  <c:v>238</c:v>
                </c:pt>
              </c:numCache>
            </c:numRef>
          </c:val>
          <c:smooth val="0"/>
          <c:extLst xmlns:c16r2="http://schemas.microsoft.com/office/drawing/2015/06/chart">
            <c:ext xmlns:c16="http://schemas.microsoft.com/office/drawing/2014/chart" uri="{C3380CC4-5D6E-409C-BE32-E72D297353CC}">
              <c16:uniqueId val="{0000000C-D593-4A9D-9FA2-CBB6A62FE0F5}"/>
            </c:ext>
          </c:extLst>
        </c:ser>
        <c:ser>
          <c:idx val="2"/>
          <c:order val="2"/>
          <c:tx>
            <c:strRef>
              <c:f>RNDC!$F$93</c:f>
              <c:strCache>
                <c:ptCount val="1"/>
                <c:pt idx="0">
                  <c:v>2021</c:v>
                </c:pt>
              </c:strCache>
            </c:strRef>
          </c:tx>
          <c:spPr>
            <a:ln w="15875" cap="rnd">
              <a:solidFill>
                <a:srgbClr val="FFC000"/>
              </a:solidFill>
              <a:round/>
            </a:ln>
            <a:effectLst/>
          </c:spPr>
          <c:marker>
            <c:symbol val="diamond"/>
            <c:size val="5"/>
            <c:spPr>
              <a:solidFill>
                <a:srgbClr val="FFC000"/>
              </a:solidFill>
              <a:ln w="9525">
                <a:solidFill>
                  <a:srgbClr val="FFC000"/>
                </a:solidFill>
              </a:ln>
              <a:effectLst/>
            </c:spPr>
          </c:marker>
          <c:cat>
            <c:strRef>
              <c:f>RNDC!$B$95:$B$106</c:f>
              <c:strCache>
                <c:ptCount val="7"/>
                <c:pt idx="0">
                  <c:v>Enero</c:v>
                </c:pt>
                <c:pt idx="1">
                  <c:v>Febrero</c:v>
                </c:pt>
                <c:pt idx="2">
                  <c:v>Marzo</c:v>
                </c:pt>
                <c:pt idx="3">
                  <c:v>Abril</c:v>
                </c:pt>
                <c:pt idx="4">
                  <c:v>Mayo</c:v>
                </c:pt>
                <c:pt idx="5">
                  <c:v>Junio</c:v>
                </c:pt>
                <c:pt idx="6">
                  <c:v>Julio</c:v>
                </c:pt>
              </c:strCache>
            </c:strRef>
          </c:cat>
          <c:val>
            <c:numRef>
              <c:f>RNDC!$F$95:$F$106</c:f>
              <c:numCache>
                <c:formatCode>#,##0</c:formatCode>
                <c:ptCount val="7"/>
                <c:pt idx="0">
                  <c:v>290</c:v>
                </c:pt>
                <c:pt idx="1">
                  <c:v>280</c:v>
                </c:pt>
                <c:pt idx="2">
                  <c:v>324</c:v>
                </c:pt>
                <c:pt idx="3">
                  <c:v>294</c:v>
                </c:pt>
                <c:pt idx="4">
                  <c:v>222</c:v>
                </c:pt>
                <c:pt idx="5">
                  <c:v>297</c:v>
                </c:pt>
                <c:pt idx="6">
                  <c:v>326</c:v>
                </c:pt>
              </c:numCache>
            </c:numRef>
          </c:val>
          <c:smooth val="0"/>
          <c:extLst xmlns:c16r2="http://schemas.microsoft.com/office/drawing/2015/06/chart">
            <c:ext xmlns:c16="http://schemas.microsoft.com/office/drawing/2014/chart" uri="{C3380CC4-5D6E-409C-BE32-E72D297353CC}">
              <c16:uniqueId val="{00000011-D593-4A9D-9FA2-CBB6A62FE0F5}"/>
            </c:ext>
          </c:extLst>
        </c:ser>
        <c:ser>
          <c:idx val="3"/>
          <c:order val="3"/>
          <c:tx>
            <c:strRef>
              <c:f>RNDC!$G$93</c:f>
              <c:strCache>
                <c:ptCount val="1"/>
                <c:pt idx="0">
                  <c:v>2022</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f>RNDC!$B$95:$B$106</c:f>
              <c:strCache>
                <c:ptCount val="7"/>
                <c:pt idx="0">
                  <c:v>Enero</c:v>
                </c:pt>
                <c:pt idx="1">
                  <c:v>Febrero</c:v>
                </c:pt>
                <c:pt idx="2">
                  <c:v>Marzo</c:v>
                </c:pt>
                <c:pt idx="3">
                  <c:v>Abril</c:v>
                </c:pt>
                <c:pt idx="4">
                  <c:v>Mayo</c:v>
                </c:pt>
                <c:pt idx="5">
                  <c:v>Junio</c:v>
                </c:pt>
                <c:pt idx="6">
                  <c:v>Julio</c:v>
                </c:pt>
              </c:strCache>
            </c:strRef>
          </c:cat>
          <c:val>
            <c:numRef>
              <c:f>RNDC!$G$95:$G$106</c:f>
              <c:numCache>
                <c:formatCode>#,##0</c:formatCode>
                <c:ptCount val="7"/>
                <c:pt idx="0">
                  <c:v>378</c:v>
                </c:pt>
                <c:pt idx="1">
                  <c:v>371</c:v>
                </c:pt>
                <c:pt idx="2">
                  <c:v>420</c:v>
                </c:pt>
                <c:pt idx="3">
                  <c:v>397</c:v>
                </c:pt>
                <c:pt idx="4">
                  <c:v>392</c:v>
                </c:pt>
                <c:pt idx="5">
                  <c:v>389</c:v>
                </c:pt>
                <c:pt idx="6">
                  <c:v>387</c:v>
                </c:pt>
              </c:numCache>
            </c:numRef>
          </c:val>
          <c:smooth val="0"/>
          <c:extLst xmlns:c16r2="http://schemas.microsoft.com/office/drawing/2015/06/chart">
            <c:ext xmlns:c16="http://schemas.microsoft.com/office/drawing/2014/chart" uri="{C3380CC4-5D6E-409C-BE32-E72D297353CC}">
              <c16:uniqueId val="{00000002-3D33-4287-A09A-5C61A2079E34}"/>
            </c:ext>
          </c:extLst>
        </c:ser>
        <c:dLbls>
          <c:showLegendKey val="0"/>
          <c:showVal val="0"/>
          <c:showCatName val="0"/>
          <c:showSerName val="0"/>
          <c:showPercent val="0"/>
          <c:showBubbleSize val="0"/>
        </c:dLbls>
        <c:marker val="1"/>
        <c:smooth val="0"/>
        <c:axId val="384861848"/>
        <c:axId val="384864984"/>
      </c:lineChart>
      <c:catAx>
        <c:axId val="384861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crossAx val="384864984"/>
        <c:crosses val="autoZero"/>
        <c:auto val="1"/>
        <c:lblAlgn val="ctr"/>
        <c:lblOffset val="100"/>
        <c:noMultiLvlLbl val="0"/>
      </c:catAx>
      <c:valAx>
        <c:axId val="38486498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crossAx val="384861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año corrido del Índice de Producción Industrial por sectores industriales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bg1">
                <a:lumMod val="50000"/>
              </a:schemeClr>
            </a:solidFill>
            <a:ln>
              <a:noFill/>
            </a:ln>
            <a:effectLst>
              <a:outerShdw blurRad="40000" dist="23000" dir="5400000" rotWithShape="0">
                <a:srgbClr val="000000">
                  <a:alpha val="35000"/>
                </a:srgbClr>
              </a:outerShdw>
            </a:effectLst>
          </c:spPr>
          <c:invertIfNegative val="0"/>
          <c:dPt>
            <c:idx val="0"/>
            <c:invertIfNegative val="0"/>
            <c:bubble3D val="0"/>
            <c:spPr>
              <a:solidFill>
                <a:srgbClr val="00206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4E1B-4339-A212-A780646B7846}"/>
              </c:ext>
            </c:extLst>
          </c:dPt>
          <c:dLbls>
            <c:dLbl>
              <c:idx val="0"/>
              <c:layout>
                <c:manualLayout>
                  <c:x val="-1.0126265908874663E-3"/>
                  <c:y val="-3.4380595541842131E-3"/>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E1B-4339-A212-A780646B7846}"/>
                </c:ext>
                <c:ext xmlns:c15="http://schemas.microsoft.com/office/drawing/2012/chart" uri="{CE6537A1-D6FC-4f65-9D91-7224C49458BB}"/>
              </c:extLst>
            </c:dLbl>
            <c:dLbl>
              <c:idx val="1"/>
              <c:layout>
                <c:manualLayout>
                  <c:x val="-3.7455745322528201E-17"/>
                  <c:y val="1.10793684580600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FCA-4D2B-98EA-8B256F76D15C}"/>
                </c:ext>
                <c:ext xmlns:c15="http://schemas.microsoft.com/office/drawing/2012/chart" uri="{CE6537A1-D6FC-4f65-9D91-7224C49458BB}"/>
              </c:extLst>
            </c:dLbl>
            <c:dLbl>
              <c:idx val="2"/>
              <c:layout>
                <c:manualLayout>
                  <c:x val="-1.1242917163582682E-3"/>
                  <c:y val="1.20538441466746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B70-43D6-8DBD-1557C740AC70}"/>
                </c:ext>
                <c:ext xmlns:c15="http://schemas.microsoft.com/office/drawing/2012/chart" uri="{CE6537A1-D6FC-4f65-9D91-7224C49458BB}"/>
              </c:extLst>
            </c:dLbl>
            <c:dLbl>
              <c:idx val="3"/>
              <c:layout>
                <c:manualLayout>
                  <c:x val="-7.8151832803227175E-17"/>
                  <c:y val="1.5870823164641131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33-4392-B802-A6680DC63CEF}"/>
                </c:ext>
                <c:ext xmlns:c15="http://schemas.microsoft.com/office/drawing/2012/chart" uri="{CE6537A1-D6FC-4f65-9D91-7224C49458BB}"/>
              </c:extLst>
            </c:dLbl>
            <c:dLbl>
              <c:idx val="4"/>
              <c:layout>
                <c:manualLayout>
                  <c:x val="-6.1897331477599763E-3"/>
                  <c:y val="7.644475764621340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1D9-41BF-A1F5-C94638B2D516}"/>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IPI!$B$35:$B$39</c:f>
              <c:strCache>
                <c:ptCount val="5"/>
                <c:pt idx="0">
                  <c:v>Total IPI</c:v>
                </c:pt>
                <c:pt idx="1">
                  <c:v>Industria Manufacturera</c:v>
                </c:pt>
                <c:pt idx="2">
                  <c:v>Suministro electricidad. y gas</c:v>
                </c:pt>
                <c:pt idx="3">
                  <c:v>Captación, alm. Y dis. Agua</c:v>
                </c:pt>
                <c:pt idx="4">
                  <c:v>Explotación Minas y Canter.</c:v>
                </c:pt>
              </c:strCache>
            </c:strRef>
          </c:cat>
          <c:val>
            <c:numRef>
              <c:f>IPI!$C$35:$C$39</c:f>
              <c:numCache>
                <c:formatCode>0.0%</c:formatCode>
                <c:ptCount val="5"/>
                <c:pt idx="0">
                  <c:v>0.107</c:v>
                </c:pt>
                <c:pt idx="1">
                  <c:v>0.154</c:v>
                </c:pt>
                <c:pt idx="2">
                  <c:v>5.8999999999999997E-2</c:v>
                </c:pt>
                <c:pt idx="3">
                  <c:v>2.4E-2</c:v>
                </c:pt>
                <c:pt idx="4">
                  <c:v>0.01</c:v>
                </c:pt>
              </c:numCache>
            </c:numRef>
          </c:val>
          <c:extLst xmlns:c16r2="http://schemas.microsoft.com/office/drawing/2015/06/chart">
            <c:ext xmlns:c16="http://schemas.microsoft.com/office/drawing/2014/chart" uri="{C3380CC4-5D6E-409C-BE32-E72D297353CC}">
              <c16:uniqueId val="{00000000-607C-4260-9A8D-10AEEF783F1E}"/>
            </c:ext>
          </c:extLst>
        </c:ser>
        <c:dLbls>
          <c:showLegendKey val="0"/>
          <c:showVal val="0"/>
          <c:showCatName val="0"/>
          <c:showSerName val="0"/>
          <c:showPercent val="0"/>
          <c:showBubbleSize val="0"/>
        </c:dLbls>
        <c:gapWidth val="100"/>
        <c:axId val="373266928"/>
        <c:axId val="373262224"/>
      </c:barChart>
      <c:catAx>
        <c:axId val="3732669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2224"/>
        <c:crosses val="autoZero"/>
        <c:auto val="1"/>
        <c:lblAlgn val="ctr"/>
        <c:lblOffset val="100"/>
        <c:noMultiLvlLbl val="0"/>
      </c:catAx>
      <c:valAx>
        <c:axId val="37326222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6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Toneladas movilizadas en el RNDC</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RNDC!$D$52</c:f>
              <c:strCache>
                <c:ptCount val="1"/>
                <c:pt idx="0">
                  <c:v>2019</c:v>
                </c:pt>
              </c:strCache>
            </c:strRef>
          </c:tx>
          <c:spPr>
            <a:solidFill>
              <a:srgbClr val="32879E"/>
            </a:solidFill>
            <a:ln>
              <a:noFill/>
            </a:ln>
            <a:effectLst/>
          </c:spPr>
          <c:invertIfNegative val="0"/>
          <c:cat>
            <c:strRef>
              <c:f>RNDC!$B$54:$B$65</c:f>
              <c:strCache>
                <c:ptCount val="8"/>
                <c:pt idx="0">
                  <c:v>Enero</c:v>
                </c:pt>
                <c:pt idx="1">
                  <c:v>Febrero</c:v>
                </c:pt>
                <c:pt idx="2">
                  <c:v>Marzo</c:v>
                </c:pt>
                <c:pt idx="3">
                  <c:v>Abril</c:v>
                </c:pt>
                <c:pt idx="4">
                  <c:v>Mayo</c:v>
                </c:pt>
                <c:pt idx="5">
                  <c:v>Junio</c:v>
                </c:pt>
                <c:pt idx="6">
                  <c:v>Julio</c:v>
                </c:pt>
                <c:pt idx="7">
                  <c:v>Agosto</c:v>
                </c:pt>
              </c:strCache>
            </c:strRef>
          </c:cat>
          <c:val>
            <c:numRef>
              <c:f>RNDC!$D$54:$D$65</c:f>
              <c:numCache>
                <c:formatCode>#,##0.00</c:formatCode>
                <c:ptCount val="8"/>
                <c:pt idx="0">
                  <c:v>9.7899999999999991</c:v>
                </c:pt>
                <c:pt idx="1">
                  <c:v>9.35</c:v>
                </c:pt>
                <c:pt idx="2">
                  <c:v>9.56</c:v>
                </c:pt>
                <c:pt idx="3">
                  <c:v>9.39</c:v>
                </c:pt>
                <c:pt idx="4">
                  <c:v>10.3</c:v>
                </c:pt>
                <c:pt idx="5">
                  <c:v>9.31</c:v>
                </c:pt>
                <c:pt idx="6">
                  <c:v>10.210000000000001</c:v>
                </c:pt>
                <c:pt idx="7">
                  <c:v>10.28</c:v>
                </c:pt>
              </c:numCache>
            </c:numRef>
          </c:val>
          <c:extLst xmlns:c16r2="http://schemas.microsoft.com/office/drawing/2015/06/chart">
            <c:ext xmlns:c16="http://schemas.microsoft.com/office/drawing/2014/chart" uri="{C3380CC4-5D6E-409C-BE32-E72D297353CC}">
              <c16:uniqueId val="{0000000C-AE26-4D06-A232-8DBD9243736C}"/>
            </c:ext>
          </c:extLst>
        </c:ser>
        <c:ser>
          <c:idx val="1"/>
          <c:order val="1"/>
          <c:tx>
            <c:strRef>
              <c:f>RNDC!$E$52</c:f>
              <c:strCache>
                <c:ptCount val="1"/>
                <c:pt idx="0">
                  <c:v>2020</c:v>
                </c:pt>
              </c:strCache>
            </c:strRef>
          </c:tx>
          <c:spPr>
            <a:solidFill>
              <a:schemeClr val="bg1">
                <a:lumMod val="50000"/>
              </a:schemeClr>
            </a:solidFill>
            <a:ln>
              <a:noFill/>
            </a:ln>
            <a:effectLst/>
          </c:spPr>
          <c:invertIfNegative val="0"/>
          <c:cat>
            <c:strRef>
              <c:f>RNDC!$B$54:$B$65</c:f>
              <c:strCache>
                <c:ptCount val="8"/>
                <c:pt idx="0">
                  <c:v>Enero</c:v>
                </c:pt>
                <c:pt idx="1">
                  <c:v>Febrero</c:v>
                </c:pt>
                <c:pt idx="2">
                  <c:v>Marzo</c:v>
                </c:pt>
                <c:pt idx="3">
                  <c:v>Abril</c:v>
                </c:pt>
                <c:pt idx="4">
                  <c:v>Mayo</c:v>
                </c:pt>
                <c:pt idx="5">
                  <c:v>Junio</c:v>
                </c:pt>
                <c:pt idx="6">
                  <c:v>Julio</c:v>
                </c:pt>
                <c:pt idx="7">
                  <c:v>Agosto</c:v>
                </c:pt>
              </c:strCache>
            </c:strRef>
          </c:cat>
          <c:val>
            <c:numRef>
              <c:f>RNDC!$E$54:$E$65</c:f>
              <c:numCache>
                <c:formatCode>#,##0.00</c:formatCode>
                <c:ptCount val="8"/>
                <c:pt idx="0">
                  <c:v>10.050000000000001</c:v>
                </c:pt>
                <c:pt idx="1">
                  <c:v>9.81</c:v>
                </c:pt>
                <c:pt idx="2">
                  <c:v>8.91</c:v>
                </c:pt>
                <c:pt idx="3">
                  <c:v>6.52</c:v>
                </c:pt>
                <c:pt idx="4">
                  <c:v>7.67</c:v>
                </c:pt>
                <c:pt idx="5">
                  <c:v>8.32</c:v>
                </c:pt>
                <c:pt idx="6">
                  <c:v>9.3800000000000008</c:v>
                </c:pt>
                <c:pt idx="7">
                  <c:v>9.14</c:v>
                </c:pt>
              </c:numCache>
            </c:numRef>
          </c:val>
          <c:extLst xmlns:c16r2="http://schemas.microsoft.com/office/drawing/2015/06/chart">
            <c:ext xmlns:c16="http://schemas.microsoft.com/office/drawing/2014/chart" uri="{C3380CC4-5D6E-409C-BE32-E72D297353CC}">
              <c16:uniqueId val="{00000017-AE26-4D06-A232-8DBD9243736C}"/>
            </c:ext>
          </c:extLst>
        </c:ser>
        <c:ser>
          <c:idx val="2"/>
          <c:order val="2"/>
          <c:tx>
            <c:strRef>
              <c:f>RNDC!$F$52</c:f>
              <c:strCache>
                <c:ptCount val="1"/>
                <c:pt idx="0">
                  <c:v>2021</c:v>
                </c:pt>
              </c:strCache>
            </c:strRef>
          </c:tx>
          <c:spPr>
            <a:solidFill>
              <a:srgbClr val="FFC000"/>
            </a:solidFill>
            <a:ln>
              <a:noFill/>
            </a:ln>
            <a:effectLst/>
          </c:spPr>
          <c:invertIfNegative val="0"/>
          <c:cat>
            <c:strRef>
              <c:f>RNDC!$B$54:$B$65</c:f>
              <c:strCache>
                <c:ptCount val="8"/>
                <c:pt idx="0">
                  <c:v>Enero</c:v>
                </c:pt>
                <c:pt idx="1">
                  <c:v>Febrero</c:v>
                </c:pt>
                <c:pt idx="2">
                  <c:v>Marzo</c:v>
                </c:pt>
                <c:pt idx="3">
                  <c:v>Abril</c:v>
                </c:pt>
                <c:pt idx="4">
                  <c:v>Mayo</c:v>
                </c:pt>
                <c:pt idx="5">
                  <c:v>Junio</c:v>
                </c:pt>
                <c:pt idx="6">
                  <c:v>Julio</c:v>
                </c:pt>
                <c:pt idx="7">
                  <c:v>Agosto</c:v>
                </c:pt>
              </c:strCache>
            </c:strRef>
          </c:cat>
          <c:val>
            <c:numRef>
              <c:f>RNDC!$F$54:$F$65</c:f>
              <c:numCache>
                <c:formatCode>#,##0.00</c:formatCode>
                <c:ptCount val="8"/>
                <c:pt idx="0">
                  <c:v>9.43</c:v>
                </c:pt>
                <c:pt idx="1">
                  <c:v>9.7799999999999994</c:v>
                </c:pt>
                <c:pt idx="2">
                  <c:v>10.88</c:v>
                </c:pt>
                <c:pt idx="3">
                  <c:v>9.84</c:v>
                </c:pt>
                <c:pt idx="4">
                  <c:v>6.23</c:v>
                </c:pt>
                <c:pt idx="5">
                  <c:v>10.89</c:v>
                </c:pt>
                <c:pt idx="6">
                  <c:v>11.23</c:v>
                </c:pt>
                <c:pt idx="7">
                  <c:v>10.7</c:v>
                </c:pt>
              </c:numCache>
            </c:numRef>
          </c:val>
          <c:extLst xmlns:c16r2="http://schemas.microsoft.com/office/drawing/2015/06/chart">
            <c:ext xmlns:c16="http://schemas.microsoft.com/office/drawing/2014/chart" uri="{C3380CC4-5D6E-409C-BE32-E72D297353CC}">
              <c16:uniqueId val="{0000001C-AE26-4D06-A232-8DBD9243736C}"/>
            </c:ext>
          </c:extLst>
        </c:ser>
        <c:ser>
          <c:idx val="3"/>
          <c:order val="3"/>
          <c:tx>
            <c:strRef>
              <c:f>RNDC!$G$52</c:f>
              <c:strCache>
                <c:ptCount val="1"/>
                <c:pt idx="0">
                  <c:v>2022</c:v>
                </c:pt>
              </c:strCache>
            </c:strRef>
          </c:tx>
          <c:spPr>
            <a:solidFill>
              <a:srgbClr val="002060"/>
            </a:solidFill>
            <a:ln>
              <a:noFill/>
            </a:ln>
            <a:effectLst/>
          </c:spPr>
          <c:invertIfNegative val="0"/>
          <c:cat>
            <c:strRef>
              <c:f>RNDC!$B$54:$B$65</c:f>
              <c:strCache>
                <c:ptCount val="8"/>
                <c:pt idx="0">
                  <c:v>Enero</c:v>
                </c:pt>
                <c:pt idx="1">
                  <c:v>Febrero</c:v>
                </c:pt>
                <c:pt idx="2">
                  <c:v>Marzo</c:v>
                </c:pt>
                <c:pt idx="3">
                  <c:v>Abril</c:v>
                </c:pt>
                <c:pt idx="4">
                  <c:v>Mayo</c:v>
                </c:pt>
                <c:pt idx="5">
                  <c:v>Junio</c:v>
                </c:pt>
                <c:pt idx="6">
                  <c:v>Julio</c:v>
                </c:pt>
                <c:pt idx="7">
                  <c:v>Agosto</c:v>
                </c:pt>
              </c:strCache>
            </c:strRef>
          </c:cat>
          <c:val>
            <c:numRef>
              <c:f>RNDC!$G$54:$G$65</c:f>
              <c:numCache>
                <c:formatCode>#,##0.00</c:formatCode>
                <c:ptCount val="8"/>
                <c:pt idx="0">
                  <c:v>10.69</c:v>
                </c:pt>
                <c:pt idx="1">
                  <c:v>10.5</c:v>
                </c:pt>
                <c:pt idx="2">
                  <c:v>12.02</c:v>
                </c:pt>
                <c:pt idx="3">
                  <c:v>11.12</c:v>
                </c:pt>
                <c:pt idx="4">
                  <c:v>11.42</c:v>
                </c:pt>
                <c:pt idx="5">
                  <c:v>10.99</c:v>
                </c:pt>
                <c:pt idx="6">
                  <c:v>10.88</c:v>
                </c:pt>
                <c:pt idx="7">
                  <c:v>11.37</c:v>
                </c:pt>
              </c:numCache>
            </c:numRef>
          </c:val>
          <c:extLst xmlns:c16r2="http://schemas.microsoft.com/office/drawing/2015/06/chart">
            <c:ext xmlns:c16="http://schemas.microsoft.com/office/drawing/2014/chart" uri="{C3380CC4-5D6E-409C-BE32-E72D297353CC}">
              <c16:uniqueId val="{00000027-AE26-4D06-A232-8DBD9243736C}"/>
            </c:ext>
          </c:extLst>
        </c:ser>
        <c:dLbls>
          <c:showLegendKey val="0"/>
          <c:showVal val="0"/>
          <c:showCatName val="0"/>
          <c:showSerName val="0"/>
          <c:showPercent val="0"/>
          <c:showBubbleSize val="0"/>
        </c:dLbls>
        <c:gapWidth val="219"/>
        <c:overlap val="-27"/>
        <c:axId val="384863808"/>
        <c:axId val="384864592"/>
      </c:barChart>
      <c:catAx>
        <c:axId val="3848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4864592"/>
        <c:crosses val="autoZero"/>
        <c:auto val="1"/>
        <c:lblAlgn val="ctr"/>
        <c:lblOffset val="100"/>
        <c:noMultiLvlLbl val="0"/>
      </c:catAx>
      <c:valAx>
        <c:axId val="384864592"/>
        <c:scaling>
          <c:orientation val="minMax"/>
          <c:min val="5.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4863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Empresas</a:t>
            </a:r>
            <a:r>
              <a:rPr lang="es-CO" b="1" baseline="0"/>
              <a:t> de transporte que reportan en el RNDC</a:t>
            </a:r>
            <a:endParaRPr lang="es-CO"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v>2018</c:v>
          </c:tx>
          <c:spPr>
            <a:ln w="12700" cap="rnd">
              <a:solidFill>
                <a:schemeClr val="accent6">
                  <a:lumMod val="50000"/>
                </a:schemeClr>
              </a:solidFill>
              <a:round/>
            </a:ln>
            <a:effectLst/>
          </c:spPr>
          <c:marker>
            <c:symbol val="triangle"/>
            <c:size val="5"/>
            <c:spPr>
              <a:solidFill>
                <a:schemeClr val="accent6">
                  <a:lumMod val="50000"/>
                </a:schemeClr>
              </a:solidFill>
              <a:ln w="9525">
                <a:solidFill>
                  <a:schemeClr val="accent6">
                    <a:lumMod val="50000"/>
                  </a:schemeClr>
                </a:solidFill>
              </a:ln>
              <a:effectLst/>
            </c:spPr>
          </c:marker>
          <c:cat>
            <c:strRef>
              <c:f>RNDC!$B$33:$B$44</c:f>
              <c:strCache>
                <c:ptCount val="8"/>
                <c:pt idx="0">
                  <c:v>Enero</c:v>
                </c:pt>
                <c:pt idx="1">
                  <c:v>Febrero</c:v>
                </c:pt>
                <c:pt idx="2">
                  <c:v>Marzo</c:v>
                </c:pt>
                <c:pt idx="3">
                  <c:v>Abril</c:v>
                </c:pt>
                <c:pt idx="4">
                  <c:v>Mayo</c:v>
                </c:pt>
                <c:pt idx="5">
                  <c:v>Junio</c:v>
                </c:pt>
                <c:pt idx="6">
                  <c:v>Julio</c:v>
                </c:pt>
                <c:pt idx="7">
                  <c:v>Agosto</c:v>
                </c:pt>
              </c:strCache>
            </c:strRef>
          </c:cat>
          <c:val>
            <c:numRef>
              <c:f>RNDC!$C$33:$C$44</c:f>
              <c:numCache>
                <c:formatCode>#,##0</c:formatCode>
                <c:ptCount val="8"/>
                <c:pt idx="0">
                  <c:v>1662</c:v>
                </c:pt>
                <c:pt idx="1">
                  <c:v>1660</c:v>
                </c:pt>
                <c:pt idx="2">
                  <c:v>1669</c:v>
                </c:pt>
                <c:pt idx="3">
                  <c:v>1672</c:v>
                </c:pt>
                <c:pt idx="4">
                  <c:v>1669</c:v>
                </c:pt>
                <c:pt idx="5">
                  <c:v>1676</c:v>
                </c:pt>
                <c:pt idx="6">
                  <c:v>1680</c:v>
                </c:pt>
                <c:pt idx="7">
                  <c:v>1693</c:v>
                </c:pt>
              </c:numCache>
            </c:numRef>
          </c:val>
          <c:smooth val="0"/>
          <c:extLst xmlns:c16r2="http://schemas.microsoft.com/office/drawing/2015/06/chart">
            <c:ext xmlns:c16="http://schemas.microsoft.com/office/drawing/2014/chart" uri="{C3380CC4-5D6E-409C-BE32-E72D297353CC}">
              <c16:uniqueId val="{00000000-BCE6-4415-A70C-5B81DE9A4A8F}"/>
            </c:ext>
          </c:extLst>
        </c:ser>
        <c:ser>
          <c:idx val="1"/>
          <c:order val="1"/>
          <c:tx>
            <c:v>2019</c:v>
          </c:tx>
          <c:spPr>
            <a:ln w="15875" cap="rnd">
              <a:solidFill>
                <a:srgbClr val="32879E"/>
              </a:solidFill>
              <a:round/>
            </a:ln>
            <a:effectLst/>
          </c:spPr>
          <c:marker>
            <c:symbol val="square"/>
            <c:size val="5"/>
            <c:spPr>
              <a:solidFill>
                <a:srgbClr val="32879E"/>
              </a:solidFill>
              <a:ln w="9525">
                <a:solidFill>
                  <a:srgbClr val="32879E"/>
                </a:solidFill>
              </a:ln>
              <a:effectLst/>
            </c:spPr>
          </c:marker>
          <c:cat>
            <c:strRef>
              <c:f>RNDC!$B$33:$B$44</c:f>
              <c:strCache>
                <c:ptCount val="8"/>
                <c:pt idx="0">
                  <c:v>Enero</c:v>
                </c:pt>
                <c:pt idx="1">
                  <c:v>Febrero</c:v>
                </c:pt>
                <c:pt idx="2">
                  <c:v>Marzo</c:v>
                </c:pt>
                <c:pt idx="3">
                  <c:v>Abril</c:v>
                </c:pt>
                <c:pt idx="4">
                  <c:v>Mayo</c:v>
                </c:pt>
                <c:pt idx="5">
                  <c:v>Junio</c:v>
                </c:pt>
                <c:pt idx="6">
                  <c:v>Julio</c:v>
                </c:pt>
                <c:pt idx="7">
                  <c:v>Agosto</c:v>
                </c:pt>
              </c:strCache>
            </c:strRef>
          </c:cat>
          <c:val>
            <c:numRef>
              <c:f>RNDC!$D$33:$D$44</c:f>
              <c:numCache>
                <c:formatCode>#,##0</c:formatCode>
                <c:ptCount val="8"/>
                <c:pt idx="0">
                  <c:v>1706</c:v>
                </c:pt>
                <c:pt idx="1">
                  <c:v>1710</c:v>
                </c:pt>
                <c:pt idx="2">
                  <c:v>1711</c:v>
                </c:pt>
                <c:pt idx="3">
                  <c:v>1716</c:v>
                </c:pt>
                <c:pt idx="4">
                  <c:v>1731</c:v>
                </c:pt>
                <c:pt idx="5">
                  <c:v>1719</c:v>
                </c:pt>
                <c:pt idx="6">
                  <c:v>1738</c:v>
                </c:pt>
                <c:pt idx="7">
                  <c:v>1750</c:v>
                </c:pt>
              </c:numCache>
            </c:numRef>
          </c:val>
          <c:smooth val="0"/>
          <c:extLst xmlns:c16r2="http://schemas.microsoft.com/office/drawing/2015/06/chart">
            <c:ext xmlns:c16="http://schemas.microsoft.com/office/drawing/2014/chart" uri="{C3380CC4-5D6E-409C-BE32-E72D297353CC}">
              <c16:uniqueId val="{00000001-BCE6-4415-A70C-5B81DE9A4A8F}"/>
            </c:ext>
          </c:extLst>
        </c:ser>
        <c:ser>
          <c:idx val="2"/>
          <c:order val="2"/>
          <c:tx>
            <c:v>2020</c:v>
          </c:tx>
          <c:spPr>
            <a:ln w="15875" cap="rnd">
              <a:solidFill>
                <a:schemeClr val="bg1">
                  <a:lumMod val="50000"/>
                </a:schemeClr>
              </a:solidFill>
              <a:round/>
            </a:ln>
            <a:effectLst/>
          </c:spPr>
          <c:marker>
            <c:symbol val="diamond"/>
            <c:size val="5"/>
            <c:spPr>
              <a:solidFill>
                <a:schemeClr val="bg1">
                  <a:lumMod val="50000"/>
                </a:schemeClr>
              </a:solidFill>
              <a:ln w="9525">
                <a:solidFill>
                  <a:schemeClr val="bg1">
                    <a:lumMod val="50000"/>
                  </a:schemeClr>
                </a:solidFill>
              </a:ln>
              <a:effectLst/>
            </c:spPr>
          </c:marker>
          <c:cat>
            <c:strRef>
              <c:f>RNDC!$B$33:$B$44</c:f>
              <c:strCache>
                <c:ptCount val="8"/>
                <c:pt idx="0">
                  <c:v>Enero</c:v>
                </c:pt>
                <c:pt idx="1">
                  <c:v>Febrero</c:v>
                </c:pt>
                <c:pt idx="2">
                  <c:v>Marzo</c:v>
                </c:pt>
                <c:pt idx="3">
                  <c:v>Abril</c:v>
                </c:pt>
                <c:pt idx="4">
                  <c:v>Mayo</c:v>
                </c:pt>
                <c:pt idx="5">
                  <c:v>Junio</c:v>
                </c:pt>
                <c:pt idx="6">
                  <c:v>Julio</c:v>
                </c:pt>
                <c:pt idx="7">
                  <c:v>Agosto</c:v>
                </c:pt>
              </c:strCache>
            </c:strRef>
          </c:cat>
          <c:val>
            <c:numRef>
              <c:f>RNDC!$E$33:$E$44</c:f>
              <c:numCache>
                <c:formatCode>#,##0</c:formatCode>
                <c:ptCount val="8"/>
                <c:pt idx="0">
                  <c:v>1766</c:v>
                </c:pt>
                <c:pt idx="1">
                  <c:v>1782</c:v>
                </c:pt>
                <c:pt idx="2">
                  <c:v>1769</c:v>
                </c:pt>
                <c:pt idx="3">
                  <c:v>1605</c:v>
                </c:pt>
                <c:pt idx="4">
                  <c:v>1687</c:v>
                </c:pt>
                <c:pt idx="5">
                  <c:v>1746</c:v>
                </c:pt>
                <c:pt idx="6">
                  <c:v>1762</c:v>
                </c:pt>
                <c:pt idx="7">
                  <c:v>1773</c:v>
                </c:pt>
              </c:numCache>
            </c:numRef>
          </c:val>
          <c:smooth val="0"/>
          <c:extLst xmlns:c16r2="http://schemas.microsoft.com/office/drawing/2015/06/chart">
            <c:ext xmlns:c16="http://schemas.microsoft.com/office/drawing/2014/chart" uri="{C3380CC4-5D6E-409C-BE32-E72D297353CC}">
              <c16:uniqueId val="{00000002-BCE6-4415-A70C-5B81DE9A4A8F}"/>
            </c:ext>
          </c:extLst>
        </c:ser>
        <c:ser>
          <c:idx val="3"/>
          <c:order val="3"/>
          <c:tx>
            <c:v>2021</c:v>
          </c:tx>
          <c:spPr>
            <a:ln w="15875" cap="rnd">
              <a:solidFill>
                <a:srgbClr val="FFC000"/>
              </a:solidFill>
              <a:round/>
            </a:ln>
            <a:effectLst/>
          </c:spPr>
          <c:marker>
            <c:symbol val="triangle"/>
            <c:size val="5"/>
            <c:spPr>
              <a:solidFill>
                <a:srgbClr val="FFC000"/>
              </a:solidFill>
              <a:ln w="9525">
                <a:solidFill>
                  <a:srgbClr val="FFC000"/>
                </a:solidFill>
              </a:ln>
              <a:effectLst/>
            </c:spPr>
          </c:marker>
          <c:cat>
            <c:strRef>
              <c:f>RNDC!$B$33:$B$44</c:f>
              <c:strCache>
                <c:ptCount val="8"/>
                <c:pt idx="0">
                  <c:v>Enero</c:v>
                </c:pt>
                <c:pt idx="1">
                  <c:v>Febrero</c:v>
                </c:pt>
                <c:pt idx="2">
                  <c:v>Marzo</c:v>
                </c:pt>
                <c:pt idx="3">
                  <c:v>Abril</c:v>
                </c:pt>
                <c:pt idx="4">
                  <c:v>Mayo</c:v>
                </c:pt>
                <c:pt idx="5">
                  <c:v>Junio</c:v>
                </c:pt>
                <c:pt idx="6">
                  <c:v>Julio</c:v>
                </c:pt>
                <c:pt idx="7">
                  <c:v>Agosto</c:v>
                </c:pt>
              </c:strCache>
            </c:strRef>
          </c:cat>
          <c:val>
            <c:numRef>
              <c:f>RNDC!$F$33:$F$44</c:f>
              <c:numCache>
                <c:formatCode>#,##0</c:formatCode>
                <c:ptCount val="8"/>
                <c:pt idx="0">
                  <c:v>1800</c:v>
                </c:pt>
                <c:pt idx="1">
                  <c:v>1835</c:v>
                </c:pt>
                <c:pt idx="2">
                  <c:v>1855</c:v>
                </c:pt>
                <c:pt idx="3">
                  <c:v>1848</c:v>
                </c:pt>
                <c:pt idx="4">
                  <c:v>1730</c:v>
                </c:pt>
                <c:pt idx="5">
                  <c:v>1830</c:v>
                </c:pt>
                <c:pt idx="6">
                  <c:v>1853</c:v>
                </c:pt>
                <c:pt idx="7">
                  <c:v>1847</c:v>
                </c:pt>
              </c:numCache>
            </c:numRef>
          </c:val>
          <c:smooth val="0"/>
          <c:extLst xmlns:c16r2="http://schemas.microsoft.com/office/drawing/2015/06/chart">
            <c:ext xmlns:c16="http://schemas.microsoft.com/office/drawing/2014/chart" uri="{C3380CC4-5D6E-409C-BE32-E72D297353CC}">
              <c16:uniqueId val="{00000003-BCE6-4415-A70C-5B81DE9A4A8F}"/>
            </c:ext>
          </c:extLst>
        </c:ser>
        <c:ser>
          <c:idx val="4"/>
          <c:order val="4"/>
          <c:tx>
            <c:v>2022</c:v>
          </c:tx>
          <c:spPr>
            <a:ln w="15875" cap="rnd">
              <a:solidFill>
                <a:srgbClr val="002060"/>
              </a:solidFill>
              <a:round/>
            </a:ln>
            <a:effectLst/>
          </c:spPr>
          <c:marker>
            <c:symbol val="circle"/>
            <c:size val="5"/>
            <c:spPr>
              <a:solidFill>
                <a:srgbClr val="002060"/>
              </a:solidFill>
              <a:ln w="9525">
                <a:solidFill>
                  <a:srgbClr val="002060"/>
                </a:solidFill>
              </a:ln>
              <a:effectLst/>
            </c:spPr>
          </c:marker>
          <c:cat>
            <c:strRef>
              <c:f>RNDC!$B$33:$B$44</c:f>
              <c:strCache>
                <c:ptCount val="8"/>
                <c:pt idx="0">
                  <c:v>Enero</c:v>
                </c:pt>
                <c:pt idx="1">
                  <c:v>Febrero</c:v>
                </c:pt>
                <c:pt idx="2">
                  <c:v>Marzo</c:v>
                </c:pt>
                <c:pt idx="3">
                  <c:v>Abril</c:v>
                </c:pt>
                <c:pt idx="4">
                  <c:v>Mayo</c:v>
                </c:pt>
                <c:pt idx="5">
                  <c:v>Junio</c:v>
                </c:pt>
                <c:pt idx="6">
                  <c:v>Julio</c:v>
                </c:pt>
                <c:pt idx="7">
                  <c:v>Agosto</c:v>
                </c:pt>
              </c:strCache>
            </c:strRef>
          </c:cat>
          <c:val>
            <c:numRef>
              <c:f>RNDC!$G$33:$G$44</c:f>
              <c:numCache>
                <c:formatCode>#,##0</c:formatCode>
                <c:ptCount val="8"/>
                <c:pt idx="0">
                  <c:v>1903</c:v>
                </c:pt>
                <c:pt idx="1">
                  <c:v>1887</c:v>
                </c:pt>
                <c:pt idx="2">
                  <c:v>1911</c:v>
                </c:pt>
                <c:pt idx="3">
                  <c:v>1912</c:v>
                </c:pt>
                <c:pt idx="4">
                  <c:v>1921</c:v>
                </c:pt>
                <c:pt idx="5">
                  <c:v>1927</c:v>
                </c:pt>
                <c:pt idx="6">
                  <c:v>1922</c:v>
                </c:pt>
                <c:pt idx="7">
                  <c:v>1938</c:v>
                </c:pt>
              </c:numCache>
            </c:numRef>
          </c:val>
          <c:smooth val="0"/>
          <c:extLst xmlns:c16r2="http://schemas.microsoft.com/office/drawing/2015/06/chart">
            <c:ext xmlns:c16="http://schemas.microsoft.com/office/drawing/2014/chart" uri="{C3380CC4-5D6E-409C-BE32-E72D297353CC}">
              <c16:uniqueId val="{00000004-BCE6-4415-A70C-5B81DE9A4A8F}"/>
            </c:ext>
          </c:extLst>
        </c:ser>
        <c:dLbls>
          <c:showLegendKey val="0"/>
          <c:showVal val="0"/>
          <c:showCatName val="0"/>
          <c:showSerName val="0"/>
          <c:showPercent val="0"/>
          <c:showBubbleSize val="0"/>
        </c:dLbls>
        <c:marker val="1"/>
        <c:smooth val="0"/>
        <c:axId val="384862240"/>
        <c:axId val="384862632"/>
      </c:lineChart>
      <c:catAx>
        <c:axId val="38486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4862632"/>
        <c:crosses val="autoZero"/>
        <c:auto val="1"/>
        <c:lblAlgn val="ctr"/>
        <c:lblOffset val="100"/>
        <c:noMultiLvlLbl val="0"/>
      </c:catAx>
      <c:valAx>
        <c:axId val="384862632"/>
        <c:scaling>
          <c:orientation val="minMax"/>
          <c:min val="15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4862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Viajes realizados 23 de marzo a 02 de agosto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cat>
            <c:strRef>
              <c:f>'RNDC (2)'!$C$10:$C$28</c:f>
              <c:strCache>
                <c:ptCount val="19"/>
                <c:pt idx="0">
                  <c:v>Semana 1</c:v>
                </c:pt>
                <c:pt idx="1">
                  <c:v>Semana 2</c:v>
                </c:pt>
                <c:pt idx="2">
                  <c:v>Semana 3*</c:v>
                </c:pt>
                <c:pt idx="3">
                  <c:v>Semana 4</c:v>
                </c:pt>
                <c:pt idx="4">
                  <c:v>Semana 5</c:v>
                </c:pt>
                <c:pt idx="5">
                  <c:v>Semana 6**</c:v>
                </c:pt>
                <c:pt idx="6">
                  <c:v>Semana 7</c:v>
                </c:pt>
                <c:pt idx="7">
                  <c:v>Semana 8</c:v>
                </c:pt>
                <c:pt idx="8">
                  <c:v>Semana 9</c:v>
                </c:pt>
                <c:pt idx="9">
                  <c:v>Semana 10**</c:v>
                </c:pt>
                <c:pt idx="10">
                  <c:v>Semana 11</c:v>
                </c:pt>
                <c:pt idx="11">
                  <c:v>Semana 12</c:v>
                </c:pt>
                <c:pt idx="12">
                  <c:v>Semana 13**</c:v>
                </c:pt>
                <c:pt idx="13">
                  <c:v>Semana 14**</c:v>
                </c:pt>
                <c:pt idx="14">
                  <c:v>Semana 15**</c:v>
                </c:pt>
                <c:pt idx="15">
                  <c:v>Semana 16</c:v>
                </c:pt>
                <c:pt idx="16">
                  <c:v>Semana 17</c:v>
                </c:pt>
                <c:pt idx="17">
                  <c:v>Semana 18**</c:v>
                </c:pt>
                <c:pt idx="18">
                  <c:v>Semana 19</c:v>
                </c:pt>
              </c:strCache>
            </c:strRef>
          </c:cat>
          <c:val>
            <c:numRef>
              <c:f>'RNDC (2)'!$D$10:$D$28</c:f>
              <c:numCache>
                <c:formatCode>_(* #,##0_);_(* \(#,##0\);_(* "-"_);_(@_)</c:formatCode>
                <c:ptCount val="19"/>
                <c:pt idx="0">
                  <c:v>105682</c:v>
                </c:pt>
                <c:pt idx="1">
                  <c:v>113540</c:v>
                </c:pt>
                <c:pt idx="2">
                  <c:v>80262</c:v>
                </c:pt>
                <c:pt idx="3">
                  <c:v>118630</c:v>
                </c:pt>
                <c:pt idx="4">
                  <c:v>122754</c:v>
                </c:pt>
                <c:pt idx="5">
                  <c:v>102754</c:v>
                </c:pt>
                <c:pt idx="6">
                  <c:v>126324</c:v>
                </c:pt>
                <c:pt idx="7">
                  <c:v>135531</c:v>
                </c:pt>
                <c:pt idx="8">
                  <c:v>139870</c:v>
                </c:pt>
                <c:pt idx="9">
                  <c:v>125792</c:v>
                </c:pt>
                <c:pt idx="10">
                  <c:v>135429</c:v>
                </c:pt>
                <c:pt idx="11">
                  <c:v>150479</c:v>
                </c:pt>
                <c:pt idx="12">
                  <c:v>136996</c:v>
                </c:pt>
                <c:pt idx="13">
                  <c:v>143731</c:v>
                </c:pt>
                <c:pt idx="14">
                  <c:v>143729</c:v>
                </c:pt>
                <c:pt idx="15">
                  <c:v>155827</c:v>
                </c:pt>
                <c:pt idx="16">
                  <c:v>156187</c:v>
                </c:pt>
                <c:pt idx="17">
                  <c:v>135480</c:v>
                </c:pt>
                <c:pt idx="18">
                  <c:v>154202</c:v>
                </c:pt>
              </c:numCache>
            </c:numRef>
          </c:val>
          <c:smooth val="1"/>
          <c:extLst xmlns:c16r2="http://schemas.microsoft.com/office/drawing/2015/06/chart">
            <c:ext xmlns:c16="http://schemas.microsoft.com/office/drawing/2014/chart" uri="{C3380CC4-5D6E-409C-BE32-E72D297353CC}">
              <c16:uniqueId val="{00000000-8364-40D4-A9B8-015292A2841A}"/>
            </c:ext>
          </c:extLst>
        </c:ser>
        <c:dLbls>
          <c:showLegendKey val="0"/>
          <c:showVal val="0"/>
          <c:showCatName val="0"/>
          <c:showSerName val="0"/>
          <c:showPercent val="0"/>
          <c:showBubbleSize val="0"/>
        </c:dLbls>
        <c:smooth val="0"/>
        <c:axId val="384865376"/>
        <c:axId val="384863024"/>
      </c:lineChart>
      <c:catAx>
        <c:axId val="38486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863024"/>
        <c:crosses val="autoZero"/>
        <c:auto val="1"/>
        <c:lblAlgn val="ctr"/>
        <c:lblOffset val="100"/>
        <c:noMultiLvlLbl val="0"/>
      </c:catAx>
      <c:valAx>
        <c:axId val="38486302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865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Toneladas movilizadas</a:t>
            </a:r>
            <a:r>
              <a:rPr lang="es-CO" baseline="0"/>
              <a:t> </a:t>
            </a:r>
            <a:r>
              <a:rPr lang="es-CO"/>
              <a:t>23 de marzo a 05 de julio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cat>
            <c:strRef>
              <c:f>'RNDC (2)'!$C$35:$C$53</c:f>
              <c:strCache>
                <c:ptCount val="19"/>
                <c:pt idx="0">
                  <c:v>23 - 29 marzo</c:v>
                </c:pt>
                <c:pt idx="1">
                  <c:v>30 marzo - 05 abril</c:v>
                </c:pt>
                <c:pt idx="2">
                  <c:v>06 - 12 abril</c:v>
                </c:pt>
                <c:pt idx="3">
                  <c:v>13  - 19 abril</c:v>
                </c:pt>
                <c:pt idx="4">
                  <c:v>20 - 26 abril</c:v>
                </c:pt>
                <c:pt idx="5">
                  <c:v>27 abril - 03 mayo</c:v>
                </c:pt>
                <c:pt idx="6">
                  <c:v>04 - 10 mayo</c:v>
                </c:pt>
                <c:pt idx="7">
                  <c:v>11 - 17 mayo</c:v>
                </c:pt>
                <c:pt idx="8">
                  <c:v>18 - 24 mayo</c:v>
                </c:pt>
                <c:pt idx="9">
                  <c:v>25 - 31 mayo</c:v>
                </c:pt>
                <c:pt idx="10">
                  <c:v>01 - 07 junio</c:v>
                </c:pt>
                <c:pt idx="11">
                  <c:v>08 - 14 junio</c:v>
                </c:pt>
                <c:pt idx="12">
                  <c:v>15 - 21 junio</c:v>
                </c:pt>
                <c:pt idx="13">
                  <c:v>22 - 28 junio</c:v>
                </c:pt>
                <c:pt idx="14">
                  <c:v>29 jun - 05 jul</c:v>
                </c:pt>
                <c:pt idx="15">
                  <c:v>06 - 12 jul</c:v>
                </c:pt>
                <c:pt idx="16">
                  <c:v>13 - 19 jul</c:v>
                </c:pt>
                <c:pt idx="17">
                  <c:v>20 jul - 26 jul</c:v>
                </c:pt>
                <c:pt idx="18">
                  <c:v>27 jul - 02 agos</c:v>
                </c:pt>
              </c:strCache>
            </c:strRef>
          </c:cat>
          <c:val>
            <c:numRef>
              <c:f>'RNDC (2)'!$D$35:$D$53</c:f>
              <c:numCache>
                <c:formatCode>_(* #,##0_);_(* \(#,##0\);_(* "-"_);_(@_)</c:formatCode>
                <c:ptCount val="19"/>
                <c:pt idx="0">
                  <c:v>1469770</c:v>
                </c:pt>
                <c:pt idx="1">
                  <c:v>1565222</c:v>
                </c:pt>
                <c:pt idx="2">
                  <c:v>1111525</c:v>
                </c:pt>
                <c:pt idx="3">
                  <c:v>1667934</c:v>
                </c:pt>
                <c:pt idx="4">
                  <c:v>1685874</c:v>
                </c:pt>
                <c:pt idx="5">
                  <c:v>1393851</c:v>
                </c:pt>
                <c:pt idx="6">
                  <c:v>1698626</c:v>
                </c:pt>
                <c:pt idx="7">
                  <c:v>1775843</c:v>
                </c:pt>
                <c:pt idx="8">
                  <c:v>1880430</c:v>
                </c:pt>
                <c:pt idx="9">
                  <c:v>1677945</c:v>
                </c:pt>
                <c:pt idx="10">
                  <c:v>1732995</c:v>
                </c:pt>
                <c:pt idx="11">
                  <c:v>1991612</c:v>
                </c:pt>
                <c:pt idx="12">
                  <c:v>1870974</c:v>
                </c:pt>
                <c:pt idx="13">
                  <c:v>1911783</c:v>
                </c:pt>
                <c:pt idx="14">
                  <c:v>1909198</c:v>
                </c:pt>
                <c:pt idx="15">
                  <c:v>2039261</c:v>
                </c:pt>
                <c:pt idx="16">
                  <c:v>2084441</c:v>
                </c:pt>
                <c:pt idx="17">
                  <c:v>1788983</c:v>
                </c:pt>
                <c:pt idx="18">
                  <c:v>2071272</c:v>
                </c:pt>
              </c:numCache>
            </c:numRef>
          </c:val>
          <c:smooth val="1"/>
          <c:extLst xmlns:c16r2="http://schemas.microsoft.com/office/drawing/2015/06/chart">
            <c:ext xmlns:c16="http://schemas.microsoft.com/office/drawing/2014/chart" uri="{C3380CC4-5D6E-409C-BE32-E72D297353CC}">
              <c16:uniqueId val="{00000000-4594-4E09-AAC5-5F73545A8C0E}"/>
            </c:ext>
          </c:extLst>
        </c:ser>
        <c:dLbls>
          <c:showLegendKey val="0"/>
          <c:showVal val="0"/>
          <c:showCatName val="0"/>
          <c:showSerName val="0"/>
          <c:showPercent val="0"/>
          <c:showBubbleSize val="0"/>
        </c:dLbls>
        <c:smooth val="0"/>
        <c:axId val="384866944"/>
        <c:axId val="384865768"/>
      </c:lineChart>
      <c:catAx>
        <c:axId val="38486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865768"/>
        <c:crosses val="autoZero"/>
        <c:auto val="1"/>
        <c:lblAlgn val="ctr"/>
        <c:lblOffset val="100"/>
        <c:noMultiLvlLbl val="0"/>
      </c:catAx>
      <c:valAx>
        <c:axId val="38486576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86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1"/>
          <c:order val="1"/>
          <c:tx>
            <c:strRef>
              <c:f>'RNDC (2)'!$D$58</c:f>
              <c:strCache>
                <c:ptCount val="1"/>
                <c:pt idx="0">
                  <c:v>Toneladas</c:v>
                </c:pt>
              </c:strCache>
            </c:strRef>
          </c:tx>
          <c:spPr>
            <a:solidFill>
              <a:schemeClr val="accent1">
                <a:tint val="77000"/>
              </a:schemeClr>
            </a:solidFill>
            <a:ln>
              <a:noFill/>
            </a:ln>
            <a:effectLst/>
          </c:spPr>
          <c:invertIfNegative val="0"/>
          <c:cat>
            <c:strRef>
              <c:f>'RNDC (2)'!$B$59:$B$70</c:f>
              <c:strCache>
                <c:ptCount val="12"/>
                <c:pt idx="0">
                  <c:v>Maíz</c:v>
                </c:pt>
                <c:pt idx="1">
                  <c:v>Cementos, morteros, hormigones</c:v>
                </c:pt>
                <c:pt idx="2">
                  <c:v>Misceláneos contenidos en paquetes</c:v>
                </c:pt>
                <c:pt idx="3">
                  <c:v>Productos Varios</c:v>
                </c:pt>
                <c:pt idx="4">
                  <c:v>Arroz</c:v>
                </c:pt>
                <c:pt idx="5">
                  <c:v>Cerveza de malta</c:v>
                </c:pt>
                <c:pt idx="6">
                  <c:v>Hullas, briquetas </c:v>
                </c:pt>
                <c:pt idx="7">
                  <c:v>Aceite de palma y sus fracciones</c:v>
                </c:pt>
                <c:pt idx="8">
                  <c:v>Coques y semicoques de hulla</c:v>
                </c:pt>
                <c:pt idx="9">
                  <c:v>Cementos Hidráulicos</c:v>
                </c:pt>
                <c:pt idx="10">
                  <c:v>Azúcar de caña o de remolacha</c:v>
                </c:pt>
                <c:pt idx="11">
                  <c:v>Abonos minerales o químicos</c:v>
                </c:pt>
              </c:strCache>
            </c:strRef>
          </c:cat>
          <c:val>
            <c:numRef>
              <c:f>'RNDC (2)'!$D$59:$D$70</c:f>
              <c:numCache>
                <c:formatCode>_(* #,##0_);_(* \(#,##0\);_(* "-"_);_(@_)</c:formatCode>
                <c:ptCount val="12"/>
                <c:pt idx="0">
                  <c:v>1546137</c:v>
                </c:pt>
                <c:pt idx="1">
                  <c:v>915397</c:v>
                </c:pt>
                <c:pt idx="2">
                  <c:v>897889</c:v>
                </c:pt>
                <c:pt idx="3">
                  <c:v>848883</c:v>
                </c:pt>
                <c:pt idx="4">
                  <c:v>581287</c:v>
                </c:pt>
                <c:pt idx="5">
                  <c:v>570213</c:v>
                </c:pt>
                <c:pt idx="6">
                  <c:v>544935</c:v>
                </c:pt>
                <c:pt idx="7">
                  <c:v>519572</c:v>
                </c:pt>
                <c:pt idx="8">
                  <c:v>497534</c:v>
                </c:pt>
                <c:pt idx="9">
                  <c:v>492111</c:v>
                </c:pt>
                <c:pt idx="10">
                  <c:v>487849</c:v>
                </c:pt>
                <c:pt idx="11">
                  <c:v>481736</c:v>
                </c:pt>
              </c:numCache>
            </c:numRef>
          </c:val>
          <c:extLst xmlns:c16r2="http://schemas.microsoft.com/office/drawing/2015/06/chart">
            <c:ext xmlns:c16="http://schemas.microsoft.com/office/drawing/2014/chart" uri="{C3380CC4-5D6E-409C-BE32-E72D297353CC}">
              <c16:uniqueId val="{00000000-8B3B-43B9-8FA4-1B07FB0E2D0D}"/>
            </c:ext>
          </c:extLst>
        </c:ser>
        <c:dLbls>
          <c:showLegendKey val="0"/>
          <c:showVal val="0"/>
          <c:showCatName val="0"/>
          <c:showSerName val="0"/>
          <c:showPercent val="0"/>
          <c:showBubbleSize val="0"/>
        </c:dLbls>
        <c:gapWidth val="182"/>
        <c:axId val="384867728"/>
        <c:axId val="384866552"/>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'RNDC (2)'!$C$58</c15:sqref>
                        </c15:formulaRef>
                      </c:ext>
                    </c:extLst>
                    <c:strCache>
                      <c:ptCount val="1"/>
                    </c:strCache>
                  </c:strRef>
                </c:tx>
                <c:spPr>
                  <a:solidFill>
                    <a:schemeClr val="accent1">
                      <a:shade val="76000"/>
                    </a:schemeClr>
                  </a:solidFill>
                  <a:ln>
                    <a:noFill/>
                  </a:ln>
                  <a:effectLst/>
                </c:spPr>
                <c:invertIfNegative val="0"/>
                <c:cat>
                  <c:strRef>
                    <c:extLst xmlns:c16r2="http://schemas.microsoft.com/office/drawing/2015/06/chart">
                      <c:ext uri="{02D57815-91ED-43cb-92C2-25804820EDAC}">
                        <c15:formulaRef>
                          <c15:sqref>'RNDC (2)'!$B$59:$B$70</c15:sqref>
                        </c15:formulaRef>
                      </c:ext>
                    </c:extLst>
                    <c:strCache>
                      <c:ptCount val="12"/>
                      <c:pt idx="0">
                        <c:v>Maíz</c:v>
                      </c:pt>
                      <c:pt idx="1">
                        <c:v>Cementos, morteros, hormigones</c:v>
                      </c:pt>
                      <c:pt idx="2">
                        <c:v>Misceláneos contenidos en paquetes</c:v>
                      </c:pt>
                      <c:pt idx="3">
                        <c:v>Productos Varios</c:v>
                      </c:pt>
                      <c:pt idx="4">
                        <c:v>Arroz</c:v>
                      </c:pt>
                      <c:pt idx="5">
                        <c:v>Cerveza de malta</c:v>
                      </c:pt>
                      <c:pt idx="6">
                        <c:v>Hullas, briquetas </c:v>
                      </c:pt>
                      <c:pt idx="7">
                        <c:v>Aceite de palma y sus fracciones</c:v>
                      </c:pt>
                      <c:pt idx="8">
                        <c:v>Coques y semicoques de hulla</c:v>
                      </c:pt>
                      <c:pt idx="9">
                        <c:v>Cementos Hidráulicos</c:v>
                      </c:pt>
                      <c:pt idx="10">
                        <c:v>Azúcar de caña o de remolacha</c:v>
                      </c:pt>
                      <c:pt idx="11">
                        <c:v>Abonos minerales o químicos</c:v>
                      </c:pt>
                    </c:strCache>
                  </c:strRef>
                </c:cat>
                <c:val>
                  <c:numRef>
                    <c:extLst xmlns:c16r2="http://schemas.microsoft.com/office/drawing/2015/06/chart">
                      <c:ext uri="{02D57815-91ED-43cb-92C2-25804820EDAC}">
                        <c15:formulaRef>
                          <c15:sqref>'RNDC (2)'!$C$59:$C$70</c15:sqref>
                        </c15:formulaRef>
                      </c:ext>
                    </c:extLst>
                    <c:numCache>
                      <c:formatCode>@</c:formatCode>
                      <c:ptCount val="12"/>
                    </c:numCache>
                  </c:numRef>
                </c:val>
                <c:extLst xmlns:c16r2="http://schemas.microsoft.com/office/drawing/2015/06/chart">
                  <c:ext xmlns:c16="http://schemas.microsoft.com/office/drawing/2014/chart" uri="{C3380CC4-5D6E-409C-BE32-E72D297353CC}">
                    <c16:uniqueId val="{00000001-8B3B-43B9-8FA4-1B07FB0E2D0D}"/>
                  </c:ext>
                </c:extLst>
              </c15:ser>
            </c15:filteredBarSeries>
          </c:ext>
        </c:extLst>
      </c:barChart>
      <c:catAx>
        <c:axId val="38486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384866552"/>
        <c:crosses val="autoZero"/>
        <c:auto val="1"/>
        <c:lblAlgn val="ctr"/>
        <c:lblOffset val="100"/>
        <c:noMultiLvlLbl val="0"/>
      </c:catAx>
      <c:valAx>
        <c:axId val="384866552"/>
        <c:scaling>
          <c:orientation val="minMax"/>
        </c:scaling>
        <c:delete val="0"/>
        <c:axPos val="t"/>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486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Principales Destinos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'RNDC (2)'!$C$83</c:f>
              <c:strCache>
                <c:ptCount val="1"/>
                <c:pt idx="0">
                  <c:v>Toneladas</c:v>
                </c:pt>
              </c:strCache>
            </c:strRef>
          </c:tx>
          <c:spPr>
            <a:solidFill>
              <a:schemeClr val="accent1"/>
            </a:solidFill>
            <a:ln>
              <a:noFill/>
            </a:ln>
            <a:effectLst/>
          </c:spPr>
          <c:invertIfNegative val="0"/>
          <c:cat>
            <c:strRef>
              <c:f>'RNDC (2)'!$B$84:$B$95</c:f>
              <c:strCache>
                <c:ptCount val="12"/>
                <c:pt idx="0">
                  <c:v>Bogotá</c:v>
                </c:pt>
                <c:pt idx="1">
                  <c:v>Barranquilla</c:v>
                </c:pt>
                <c:pt idx="2">
                  <c:v>Medellín</c:v>
                </c:pt>
                <c:pt idx="3">
                  <c:v>Buenaventura</c:v>
                </c:pt>
                <c:pt idx="4">
                  <c:v>Cartagena</c:v>
                </c:pt>
                <c:pt idx="5">
                  <c:v>Cali</c:v>
                </c:pt>
                <c:pt idx="6">
                  <c:v>Santa Marta</c:v>
                </c:pt>
                <c:pt idx="7">
                  <c:v>Bucaramanga</c:v>
                </c:pt>
                <c:pt idx="8">
                  <c:v>Yumbo</c:v>
                </c:pt>
                <c:pt idx="9">
                  <c:v>Funza</c:v>
                </c:pt>
                <c:pt idx="10">
                  <c:v>Buga</c:v>
                </c:pt>
                <c:pt idx="11">
                  <c:v>Tocancipá</c:v>
                </c:pt>
              </c:strCache>
            </c:strRef>
          </c:cat>
          <c:val>
            <c:numRef>
              <c:f>'RNDC (2)'!$C$84:$C$95</c:f>
              <c:numCache>
                <c:formatCode>#,##0</c:formatCode>
                <c:ptCount val="12"/>
                <c:pt idx="0">
                  <c:v>1868545</c:v>
                </c:pt>
                <c:pt idx="1">
                  <c:v>1178273</c:v>
                </c:pt>
                <c:pt idx="2">
                  <c:v>923320</c:v>
                </c:pt>
                <c:pt idx="3">
                  <c:v>839013</c:v>
                </c:pt>
                <c:pt idx="4">
                  <c:v>764099</c:v>
                </c:pt>
                <c:pt idx="5">
                  <c:v>713941</c:v>
                </c:pt>
                <c:pt idx="6">
                  <c:v>628759</c:v>
                </c:pt>
                <c:pt idx="7">
                  <c:v>523302</c:v>
                </c:pt>
                <c:pt idx="8">
                  <c:v>518878</c:v>
                </c:pt>
                <c:pt idx="9">
                  <c:v>468114</c:v>
                </c:pt>
                <c:pt idx="10">
                  <c:v>411448</c:v>
                </c:pt>
                <c:pt idx="11">
                  <c:v>331454</c:v>
                </c:pt>
              </c:numCache>
            </c:numRef>
          </c:val>
          <c:extLst xmlns:c16r2="http://schemas.microsoft.com/office/drawing/2015/06/chart">
            <c:ext xmlns:c16="http://schemas.microsoft.com/office/drawing/2014/chart" uri="{C3380CC4-5D6E-409C-BE32-E72D297353CC}">
              <c16:uniqueId val="{00000000-B350-41B3-A6B2-14AB6CDB1967}"/>
            </c:ext>
          </c:extLst>
        </c:ser>
        <c:dLbls>
          <c:showLegendKey val="0"/>
          <c:showVal val="0"/>
          <c:showCatName val="0"/>
          <c:showSerName val="0"/>
          <c:showPercent val="0"/>
          <c:showBubbleSize val="0"/>
        </c:dLbls>
        <c:gapWidth val="219"/>
        <c:overlap val="-27"/>
        <c:axId val="385854776"/>
        <c:axId val="385853208"/>
      </c:barChart>
      <c:catAx>
        <c:axId val="385854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853208"/>
        <c:crosses val="autoZero"/>
        <c:auto val="1"/>
        <c:lblAlgn val="ctr"/>
        <c:lblOffset val="100"/>
        <c:noMultiLvlLbl val="0"/>
      </c:catAx>
      <c:valAx>
        <c:axId val="385853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854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Principales Orígenes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'RNDC (2)'!$C$100</c:f>
              <c:strCache>
                <c:ptCount val="1"/>
                <c:pt idx="0">
                  <c:v>Toneladas</c:v>
                </c:pt>
              </c:strCache>
            </c:strRef>
          </c:tx>
          <c:spPr>
            <a:solidFill>
              <a:schemeClr val="accent1"/>
            </a:solidFill>
            <a:ln>
              <a:noFill/>
            </a:ln>
            <a:effectLst/>
          </c:spPr>
          <c:invertIfNegative val="0"/>
          <c:cat>
            <c:strRef>
              <c:f>'RNDC (2)'!$B$101:$B$112</c:f>
              <c:strCache>
                <c:ptCount val="12"/>
                <c:pt idx="0">
                  <c:v>Buenaventura</c:v>
                </c:pt>
                <c:pt idx="1">
                  <c:v>Barranquilla</c:v>
                </c:pt>
                <c:pt idx="2">
                  <c:v>Cartagena</c:v>
                </c:pt>
                <c:pt idx="3">
                  <c:v>Bogotá</c:v>
                </c:pt>
                <c:pt idx="4">
                  <c:v>Santa Marta</c:v>
                </c:pt>
                <c:pt idx="5">
                  <c:v>Yumbo</c:v>
                </c:pt>
                <c:pt idx="6">
                  <c:v>Tocancipá</c:v>
                </c:pt>
                <c:pt idx="7">
                  <c:v>Funza</c:v>
                </c:pt>
                <c:pt idx="8">
                  <c:v>Medellín</c:v>
                </c:pt>
                <c:pt idx="9">
                  <c:v>Cali</c:v>
                </c:pt>
                <c:pt idx="10">
                  <c:v>Palmira</c:v>
                </c:pt>
                <c:pt idx="11">
                  <c:v>Cúcuta</c:v>
                </c:pt>
              </c:strCache>
            </c:strRef>
          </c:cat>
          <c:val>
            <c:numRef>
              <c:f>'RNDC (2)'!$C$101:$C$112</c:f>
              <c:numCache>
                <c:formatCode>#,##0</c:formatCode>
                <c:ptCount val="12"/>
                <c:pt idx="0">
                  <c:v>2578138</c:v>
                </c:pt>
                <c:pt idx="1">
                  <c:v>1227191</c:v>
                </c:pt>
                <c:pt idx="2">
                  <c:v>1204708</c:v>
                </c:pt>
                <c:pt idx="3">
                  <c:v>973549</c:v>
                </c:pt>
                <c:pt idx="4">
                  <c:v>758358</c:v>
                </c:pt>
                <c:pt idx="5">
                  <c:v>629294</c:v>
                </c:pt>
                <c:pt idx="6">
                  <c:v>423229</c:v>
                </c:pt>
                <c:pt idx="7">
                  <c:v>389924</c:v>
                </c:pt>
                <c:pt idx="8">
                  <c:v>379784</c:v>
                </c:pt>
                <c:pt idx="9">
                  <c:v>377889</c:v>
                </c:pt>
                <c:pt idx="10">
                  <c:v>342489</c:v>
                </c:pt>
                <c:pt idx="11">
                  <c:v>321261</c:v>
                </c:pt>
              </c:numCache>
            </c:numRef>
          </c:val>
          <c:extLst xmlns:c16r2="http://schemas.microsoft.com/office/drawing/2015/06/chart">
            <c:ext xmlns:c16="http://schemas.microsoft.com/office/drawing/2014/chart" uri="{C3380CC4-5D6E-409C-BE32-E72D297353CC}">
              <c16:uniqueId val="{00000000-98E7-46A5-99D6-9D2DD03A5476}"/>
            </c:ext>
          </c:extLst>
        </c:ser>
        <c:dLbls>
          <c:showLegendKey val="0"/>
          <c:showVal val="0"/>
          <c:showCatName val="0"/>
          <c:showSerName val="0"/>
          <c:showPercent val="0"/>
          <c:showBubbleSize val="0"/>
        </c:dLbls>
        <c:gapWidth val="219"/>
        <c:overlap val="-27"/>
        <c:axId val="385852032"/>
        <c:axId val="385855168"/>
      </c:barChart>
      <c:catAx>
        <c:axId val="38585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855168"/>
        <c:crosses val="autoZero"/>
        <c:auto val="1"/>
        <c:lblAlgn val="ctr"/>
        <c:lblOffset val="100"/>
        <c:noMultiLvlLbl val="0"/>
      </c:catAx>
      <c:valAx>
        <c:axId val="385855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852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incidencia Ipt 2022</a:t>
            </a:r>
          </a:p>
        </c:rich>
      </c:tx>
      <c:layout>
        <c:manualLayout>
          <c:xMode val="edge"/>
          <c:yMode val="edge"/>
          <c:x val="0.39868118078865633"/>
          <c:y val="1.5254241359733448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IPT!$E$5:$E$6</c:f>
              <c:strCache>
                <c:ptCount val="2"/>
                <c:pt idx="0">
                  <c:v>Incidencia</c:v>
                </c:pt>
              </c:strCache>
            </c:strRef>
          </c:tx>
          <c:spPr>
            <a:solidFill>
              <a:srgbClr val="002060"/>
            </a:solidFill>
            <a:ln>
              <a:noFill/>
            </a:ln>
            <a:effectLst/>
          </c:spPr>
          <c:invertIfNegative val="0"/>
          <c:dPt>
            <c:idx val="1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3-B19C-439D-910A-8BAABEAD5BF8}"/>
              </c:ext>
            </c:extLst>
          </c:dPt>
          <c:dLbls>
            <c:dLbl>
              <c:idx val="1"/>
              <c:layout/>
              <c:tx>
                <c:rich>
                  <a:bodyPr/>
                  <a:lstStyle/>
                  <a:p>
                    <a:r>
                      <a:rPr lang="en-US" sz="900">
                        <a:latin typeface="Trebuchet MS" panose="020B0603020202020204" pitchFamily="34" charset="0"/>
                      </a:rPr>
                      <a:t>0,12</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569-4BCF-95D0-EE019D5542E8}"/>
                </c:ext>
                <c:ext xmlns:c15="http://schemas.microsoft.com/office/drawing/2012/chart" uri="{CE6537A1-D6FC-4f65-9D91-7224C49458BB}">
                  <c15:layout/>
                </c:ext>
              </c:extLst>
            </c:dLbl>
            <c:dLbl>
              <c:idx val="6"/>
              <c:layout>
                <c:manualLayout>
                  <c:x val="-1.5544040182446557E-3"/>
                  <c:y val="5.529955923638609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512-49A6-8D24-E5EB4E9B520E}"/>
                </c:ext>
                <c:ext xmlns:c15="http://schemas.microsoft.com/office/drawing/2012/chart" uri="{CE6537A1-D6FC-4f65-9D91-7224C49458BB}">
                  <c15:layout/>
                </c:ext>
              </c:extLst>
            </c:dLbl>
            <c:spPr>
              <a:noFill/>
              <a:ln>
                <a:noFill/>
              </a:ln>
              <a:effectLst/>
            </c:spPr>
            <c:txPr>
              <a:bodyPr rot="-5400000" spcFirstLastPara="1" vertOverflow="clip" horzOverflow="clip" vert="horz" wrap="square" lIns="38100" tIns="19050" rIns="38100" bIns="19050" anchor="ctr" anchorCtr="1">
                <a:spAutoFit/>
              </a:bodyPr>
              <a:lstStyle/>
              <a:p>
                <a:pPr>
                  <a:defRPr sz="10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IPT!$B$7:$B$17</c:f>
              <c:strCache>
                <c:ptCount val="11"/>
                <c:pt idx="0">
                  <c:v>Combustible (ACPM)</c:v>
                </c:pt>
                <c:pt idx="1">
                  <c:v>Otros (Costo capital)</c:v>
                </c:pt>
                <c:pt idx="2">
                  <c:v>Salarios, Prestaciones</c:v>
                </c:pt>
                <c:pt idx="3">
                  <c:v>Peajes</c:v>
                </c:pt>
                <c:pt idx="4">
                  <c:v>Repuestos, Reparaciones</c:v>
                </c:pt>
                <c:pt idx="5">
                  <c:v>Llantas y neumáticos</c:v>
                </c:pt>
                <c:pt idx="6">
                  <c:v>Seguros</c:v>
                </c:pt>
                <c:pt idx="7">
                  <c:v>Lubricantes, grasas y filtros</c:v>
                </c:pt>
                <c:pt idx="8">
                  <c:v>Parqueadero</c:v>
                </c:pt>
                <c:pt idx="9">
                  <c:v>Impuestos</c:v>
                </c:pt>
                <c:pt idx="10">
                  <c:v>Total</c:v>
                </c:pt>
              </c:strCache>
            </c:strRef>
          </c:cat>
          <c:val>
            <c:numRef>
              <c:f>IPT!$E$7:$E$17</c:f>
              <c:numCache>
                <c:formatCode>0.00</c:formatCode>
                <c:ptCount val="11"/>
                <c:pt idx="0">
                  <c:v>1.2565000000000002</c:v>
                </c:pt>
                <c:pt idx="1">
                  <c:v>1.3899600000000001</c:v>
                </c:pt>
                <c:pt idx="2">
                  <c:v>1.107</c:v>
                </c:pt>
                <c:pt idx="3">
                  <c:v>0.66585000000000005</c:v>
                </c:pt>
                <c:pt idx="4">
                  <c:v>0.86136000000000001</c:v>
                </c:pt>
                <c:pt idx="5">
                  <c:v>1.2005999999999999</c:v>
                </c:pt>
                <c:pt idx="6">
                  <c:v>0.19320000000000001</c:v>
                </c:pt>
                <c:pt idx="7">
                  <c:v>0.29900000000000004</c:v>
                </c:pt>
                <c:pt idx="8">
                  <c:v>0.19932000000000002</c:v>
                </c:pt>
                <c:pt idx="9">
                  <c:v>2.07E-2</c:v>
                </c:pt>
                <c:pt idx="10">
                  <c:v>7.1934900000000006</c:v>
                </c:pt>
              </c:numCache>
            </c:numRef>
          </c:val>
          <c:extLst xmlns:c16r2="http://schemas.microsoft.com/office/drawing/2015/06/chart">
            <c:ext xmlns:c16="http://schemas.microsoft.com/office/drawing/2014/chart" uri="{C3380CC4-5D6E-409C-BE32-E72D297353CC}">
              <c16:uniqueId val="{00000002-0569-4BCF-95D0-EE019D5542E8}"/>
            </c:ext>
          </c:extLst>
        </c:ser>
        <c:dLbls>
          <c:dLblPos val="outEnd"/>
          <c:showLegendKey val="0"/>
          <c:showVal val="1"/>
          <c:showCatName val="0"/>
          <c:showSerName val="0"/>
          <c:showPercent val="0"/>
          <c:showBubbleSize val="0"/>
        </c:dLbls>
        <c:gapWidth val="444"/>
        <c:overlap val="-90"/>
        <c:axId val="385853600"/>
        <c:axId val="385858304"/>
      </c:barChart>
      <c:catAx>
        <c:axId val="3858536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95000"/>
                    <a:lumOff val="5000"/>
                  </a:schemeClr>
                </a:solidFill>
                <a:latin typeface="Trebuchet MS" panose="020B0603020202020204" pitchFamily="34" charset="0"/>
                <a:ea typeface="+mn-ea"/>
                <a:cs typeface="+mn-cs"/>
              </a:defRPr>
            </a:pPr>
            <a:endParaRPr lang="es-CO"/>
          </a:p>
        </c:txPr>
        <c:crossAx val="385858304"/>
        <c:crosses val="autoZero"/>
        <c:auto val="1"/>
        <c:lblAlgn val="ctr"/>
        <c:lblOffset val="100"/>
        <c:noMultiLvlLbl val="0"/>
      </c:catAx>
      <c:valAx>
        <c:axId val="385858304"/>
        <c:scaling>
          <c:orientation val="minMax"/>
        </c:scaling>
        <c:delete val="1"/>
        <c:axPos val="l"/>
        <c:numFmt formatCode="0%" sourceLinked="0"/>
        <c:majorTickMark val="none"/>
        <c:minorTickMark val="none"/>
        <c:tickLblPos val="nextTo"/>
        <c:crossAx val="385853600"/>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800" b="1">
                <a:latin typeface="Arial" panose="020B0604020202020204" pitchFamily="34" charset="0"/>
                <a:cs typeface="Arial" panose="020B0604020202020204" pitchFamily="34" charset="0"/>
              </a:rPr>
              <a:t>ICTC Variación Mensual 2021 - 2022</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ICTC!$C$5:$C$6</c:f>
              <c:strCache>
                <c:ptCount val="2"/>
                <c:pt idx="0">
                  <c:v>Variación</c:v>
                </c:pt>
                <c:pt idx="1">
                  <c:v>ICTC</c:v>
                </c:pt>
              </c:strCache>
            </c:strRef>
          </c:tx>
          <c:spPr>
            <a:ln w="19050" cap="rnd">
              <a:solidFill>
                <a:srgbClr val="00B0F0"/>
              </a:solidFill>
              <a:round/>
            </a:ln>
            <a:effectLst/>
          </c:spPr>
          <c:marker>
            <c:symbol val="circle"/>
            <c:size val="5"/>
            <c:spPr>
              <a:solidFill>
                <a:srgbClr val="00B0F0"/>
              </a:solidFill>
              <a:ln w="9525">
                <a:solidFill>
                  <a:srgbClr val="00B0F0"/>
                </a:solidFill>
              </a:ln>
              <a:effectLst/>
            </c:spPr>
          </c:marker>
          <c:dLbls>
            <c:dLbl>
              <c:idx val="0"/>
              <c:layout>
                <c:manualLayout>
                  <c:x val="-2.6534859810127227E-2"/>
                  <c:y val="8.848514530733075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8DE-4EEA-AD4A-AAF2EA575C39}"/>
                </c:ext>
                <c:ext xmlns:c15="http://schemas.microsoft.com/office/drawing/2012/chart" uri="{CE6537A1-D6FC-4f65-9D91-7224C49458BB}">
                  <c15:layout/>
                </c:ext>
              </c:extLst>
            </c:dLbl>
            <c:dLbl>
              <c:idx val="1"/>
              <c:layout>
                <c:manualLayout>
                  <c:x val="-3.0059536530329806E-2"/>
                  <c:y val="-6.5110835188585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8DE-4EEA-AD4A-AAF2EA575C39}"/>
                </c:ext>
                <c:ext xmlns:c15="http://schemas.microsoft.com/office/drawing/2012/chart" uri="{CE6537A1-D6FC-4f65-9D91-7224C49458BB}">
                  <c15:layout/>
                </c:ext>
              </c:extLst>
            </c:dLbl>
            <c:dLbl>
              <c:idx val="2"/>
              <c:layout>
                <c:manualLayout>
                  <c:x val="-2.1835313464366842E-2"/>
                  <c:y val="-6.374913965276331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8DE-4EEA-AD4A-AAF2EA575C3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ICTC!$B$40:$B$59</c:f>
              <c:numCache>
                <c:formatCode>mmm\-yy</c:formatCode>
                <c:ptCount val="12"/>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numCache>
            </c:numRef>
          </c:cat>
          <c:val>
            <c:numRef>
              <c:f>ICTC!$C$40:$C$59</c:f>
              <c:numCache>
                <c:formatCode>0.00%</c:formatCode>
                <c:ptCount val="12"/>
                <c:pt idx="0">
                  <c:v>3.8E-3</c:v>
                </c:pt>
                <c:pt idx="1">
                  <c:v>7.0000000000000001E-3</c:v>
                </c:pt>
                <c:pt idx="2">
                  <c:v>3.3E-3</c:v>
                </c:pt>
                <c:pt idx="3">
                  <c:v>3.5999999999999999E-3</c:v>
                </c:pt>
                <c:pt idx="4">
                  <c:v>1.0500000000000001E-2</c:v>
                </c:pt>
                <c:pt idx="5">
                  <c:v>2.64E-2</c:v>
                </c:pt>
                <c:pt idx="6">
                  <c:v>7.0000000000000001E-3</c:v>
                </c:pt>
                <c:pt idx="7">
                  <c:v>4.1000000000000003E-3</c:v>
                </c:pt>
                <c:pt idx="8">
                  <c:v>4.1000000000000003E-3</c:v>
                </c:pt>
                <c:pt idx="9">
                  <c:v>5.1000000000000004E-3</c:v>
                </c:pt>
                <c:pt idx="10">
                  <c:v>6.4999999999999997E-3</c:v>
                </c:pt>
                <c:pt idx="11">
                  <c:v>1.66E-2</c:v>
                </c:pt>
              </c:numCache>
            </c:numRef>
          </c:val>
          <c:smooth val="0"/>
          <c:extLst xmlns:c16r2="http://schemas.microsoft.com/office/drawing/2015/06/chart">
            <c:ext xmlns:c16="http://schemas.microsoft.com/office/drawing/2014/chart" uri="{C3380CC4-5D6E-409C-BE32-E72D297353CC}">
              <c16:uniqueId val="{00000001-8EDE-4DD9-8CD2-2A873A746441}"/>
            </c:ext>
          </c:extLst>
        </c:ser>
        <c:dLbls>
          <c:dLblPos val="t"/>
          <c:showLegendKey val="0"/>
          <c:showVal val="1"/>
          <c:showCatName val="0"/>
          <c:showSerName val="0"/>
          <c:showPercent val="0"/>
          <c:showBubbleSize val="0"/>
        </c:dLbls>
        <c:marker val="1"/>
        <c:smooth val="0"/>
        <c:axId val="385857912"/>
        <c:axId val="385859480"/>
      </c:lineChart>
      <c:dateAx>
        <c:axId val="385857912"/>
        <c:scaling>
          <c:orientation val="minMax"/>
        </c:scaling>
        <c:delete val="0"/>
        <c:axPos val="b"/>
        <c:numFmt formatCode="mmm\-yy" sourceLinked="1"/>
        <c:majorTickMark val="none"/>
        <c:minorTickMark val="none"/>
        <c:tickLblPos val="nextTo"/>
        <c:spPr>
          <a:noFill/>
          <a:ln w="19050"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5859480"/>
        <c:crosses val="autoZero"/>
        <c:auto val="1"/>
        <c:lblOffset val="100"/>
        <c:baseTimeUnit val="months"/>
      </c:dateAx>
      <c:valAx>
        <c:axId val="385859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58579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ICTC Variación Anual 2010 - 2021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strRef>
              <c:f>ICTC!$C$82</c:f>
              <c:strCache>
                <c:ptCount val="1"/>
                <c:pt idx="0">
                  <c:v>ICTC</c:v>
                </c:pt>
              </c:strCache>
            </c:strRef>
          </c:tx>
          <c:spPr>
            <a:ln w="19050" cap="rnd">
              <a:solidFill>
                <a:srgbClr val="002060"/>
              </a:solidFill>
              <a:round/>
            </a:ln>
            <a:effectLst/>
          </c:spPr>
          <c:marker>
            <c:symbol val="circle"/>
            <c:size val="6"/>
            <c:spPr>
              <a:solidFill>
                <a:srgbClr val="002060"/>
              </a:solidFill>
              <a:ln w="9525">
                <a:solidFill>
                  <a:srgbClr val="002060"/>
                </a:solidFill>
              </a:ln>
              <a:effectLst/>
            </c:spPr>
          </c:marker>
          <c:dLbls>
            <c:dLbl>
              <c:idx val="2"/>
              <c:layout>
                <c:manualLayout>
                  <c:x val="-1.3037125553652818E-2"/>
                  <c:y val="-3.158357689345548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855-4889-B19E-EE8F7A1CD1DC}"/>
                </c:ext>
                <c:ext xmlns:c15="http://schemas.microsoft.com/office/drawing/2012/chart" uri="{CE6537A1-D6FC-4f65-9D91-7224C49458BB}"/>
              </c:extLst>
            </c:dLbl>
            <c:dLbl>
              <c:idx val="3"/>
              <c:layout>
                <c:manualLayout>
                  <c:x val="-3.8738603236347327E-2"/>
                  <c:y val="5.52942759238325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855-4889-B19E-EE8F7A1CD1DC}"/>
                </c:ext>
                <c:ext xmlns:c15="http://schemas.microsoft.com/office/drawing/2012/chart" uri="{CE6537A1-D6FC-4f65-9D91-7224C49458BB}"/>
              </c:extLst>
            </c:dLbl>
            <c:dLbl>
              <c:idx val="9"/>
              <c:layout>
                <c:manualLayout>
                  <c:x val="-1.6545256337320992E-2"/>
                  <c:y val="-3.52034874275092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855-4889-B19E-EE8F7A1CD1DC}"/>
                </c:ext>
                <c:ext xmlns:c15="http://schemas.microsoft.com/office/drawing/2012/chart" uri="{CE6537A1-D6FC-4f65-9D91-7224C49458BB}"/>
              </c:extLst>
            </c:dLbl>
            <c:dLbl>
              <c:idx val="10"/>
              <c:layout>
                <c:manualLayout>
                  <c:x val="-3.8738603236347327E-2"/>
                  <c:y val="2.995490218545685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855-4889-B19E-EE8F7A1CD1D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50000"/>
                      </a:schemeClr>
                    </a:solidFill>
                    <a:latin typeface="Trebuchet MS" panose="020B0603020202020204" pitchFamily="34" charset="0"/>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ICTC!$B$84:$B$95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ICTC!$C$84:$C$95</c:f>
              <c:numCache>
                <c:formatCode>0.00%</c:formatCode>
                <c:ptCount val="12"/>
                <c:pt idx="0">
                  <c:v>4.9099999999999998E-2</c:v>
                </c:pt>
                <c:pt idx="1">
                  <c:v>5.3400000000000003E-2</c:v>
                </c:pt>
                <c:pt idx="2">
                  <c:v>2.8000000000000001E-2</c:v>
                </c:pt>
                <c:pt idx="3">
                  <c:v>-6.7999999999999996E-3</c:v>
                </c:pt>
                <c:pt idx="4">
                  <c:v>2.5100000000000001E-2</c:v>
                </c:pt>
                <c:pt idx="5">
                  <c:v>2.8899999999999999E-2</c:v>
                </c:pt>
                <c:pt idx="6">
                  <c:v>1.67E-2</c:v>
                </c:pt>
                <c:pt idx="7">
                  <c:v>4.7199999999999999E-2</c:v>
                </c:pt>
                <c:pt idx="8">
                  <c:v>5.1400000000000001E-2</c:v>
                </c:pt>
                <c:pt idx="9">
                  <c:v>3.49E-2</c:v>
                </c:pt>
                <c:pt idx="10">
                  <c:v>-2.6100000000000002E-2</c:v>
                </c:pt>
                <c:pt idx="11">
                  <c:v>6.59E-2</c:v>
                </c:pt>
              </c:numCache>
            </c:numRef>
          </c:val>
          <c:smooth val="1"/>
          <c:extLst xmlns:c16r2="http://schemas.microsoft.com/office/drawing/2015/06/chart">
            <c:ext xmlns:c16="http://schemas.microsoft.com/office/drawing/2014/chart" uri="{C3380CC4-5D6E-409C-BE32-E72D297353CC}">
              <c16:uniqueId val="{00000001-EFC2-41D0-817F-1E2A4F3F0473}"/>
            </c:ext>
          </c:extLst>
        </c:ser>
        <c:dLbls>
          <c:showLegendKey val="0"/>
          <c:showVal val="0"/>
          <c:showCatName val="0"/>
          <c:showSerName val="0"/>
          <c:showPercent val="0"/>
          <c:showBubbleSize val="0"/>
        </c:dLbls>
        <c:marker val="1"/>
        <c:smooth val="0"/>
        <c:axId val="385857128"/>
        <c:axId val="385856736"/>
      </c:lineChart>
      <c:catAx>
        <c:axId val="385857128"/>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5856736"/>
        <c:crosses val="autoZero"/>
        <c:auto val="1"/>
        <c:lblAlgn val="ctr"/>
        <c:lblOffset val="100"/>
        <c:noMultiLvlLbl val="0"/>
      </c:catAx>
      <c:valAx>
        <c:axId val="385856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5857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95000"/>
                    <a:lumOff val="5000"/>
                  </a:schemeClr>
                </a:solidFill>
                <a:latin typeface="Trebuchet MS" panose="020B0603020202020204" pitchFamily="34" charset="0"/>
                <a:ea typeface="+mn-ea"/>
                <a:cs typeface="+mn-cs"/>
              </a:defRPr>
            </a:pPr>
            <a:r>
              <a:rPr lang="es-CO" sz="1800" b="1"/>
              <a:t>Variación Anual Índice Producción Industrial</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title>
    <c:autoTitleDeleted val="0"/>
    <c:plotArea>
      <c:layout>
        <c:manualLayout>
          <c:layoutTarget val="inner"/>
          <c:xMode val="edge"/>
          <c:yMode val="edge"/>
          <c:x val="5.0562834084257685E-2"/>
          <c:y val="0.13724266499531712"/>
          <c:w val="0.93212306622952501"/>
          <c:h val="0.79114926646985573"/>
        </c:manualLayout>
      </c:layout>
      <c:lineChart>
        <c:grouping val="standard"/>
        <c:varyColors val="0"/>
        <c:ser>
          <c:idx val="0"/>
          <c:order val="0"/>
          <c:spPr>
            <a:ln w="19050" cap="rnd">
              <a:solidFill>
                <a:srgbClr val="00B0F0"/>
              </a:solidFill>
              <a:round/>
            </a:ln>
            <a:effectLst/>
          </c:spPr>
          <c:marker>
            <c:symbol val="circle"/>
            <c:size val="4"/>
            <c:spPr>
              <a:solidFill>
                <a:srgbClr val="00B0F0"/>
              </a:solidFill>
              <a:ln w="9525">
                <a:solidFill>
                  <a:srgbClr val="00B0F0"/>
                </a:solidFill>
              </a:ln>
              <a:effectLst/>
            </c:spPr>
          </c:marker>
          <c:dLbls>
            <c:dLbl>
              <c:idx val="5"/>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CBF-48E9-8677-F10B5A1DDF8D}"/>
                </c:ext>
                <c:ext xmlns:c15="http://schemas.microsoft.com/office/drawing/2012/chart" uri="{CE6537A1-D6FC-4f65-9D91-7224C49458BB}">
                  <c15:layout/>
                </c:ext>
              </c:extLst>
            </c:dLbl>
            <c:dLbl>
              <c:idx val="14"/>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CBF-48E9-8677-F10B5A1DDF8D}"/>
                </c:ext>
                <c:ext xmlns:c15="http://schemas.microsoft.com/office/drawing/2012/chart" uri="{CE6537A1-D6FC-4f65-9D91-7224C49458BB}">
                  <c15:layout/>
                </c:ext>
              </c:extLst>
            </c:dLbl>
            <c:dLbl>
              <c:idx val="36"/>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CBF-48E9-8677-F10B5A1DDF8D}"/>
                </c:ext>
                <c:ext xmlns:c15="http://schemas.microsoft.com/office/drawing/2012/chart" uri="{CE6537A1-D6FC-4f65-9D91-7224C49458BB}">
                  <c15:layout/>
                </c:ext>
              </c:extLst>
            </c:dLbl>
            <c:dLbl>
              <c:idx val="38"/>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CBF-48E9-8677-F10B5A1DDF8D}"/>
                </c:ext>
                <c:ext xmlns:c15="http://schemas.microsoft.com/office/drawing/2012/chart" uri="{CE6537A1-D6FC-4f65-9D91-7224C49458BB}">
                  <c15:layout/>
                </c:ext>
              </c:extLst>
            </c:dLbl>
            <c:dLbl>
              <c:idx val="39"/>
              <c:layout/>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C04-48F3-8122-CC435103B6E9}"/>
                </c:ext>
                <c:ext xmlns:c15="http://schemas.microsoft.com/office/drawing/2012/chart" uri="{CE6537A1-D6FC-4f65-9D91-7224C49458BB}">
                  <c15:layout/>
                </c:ext>
              </c:extLst>
            </c:dLbl>
            <c:dLbl>
              <c:idx val="50"/>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CBF-48E9-8677-F10B5A1DDF8D}"/>
                </c:ext>
                <c:ext xmlns:c15="http://schemas.microsoft.com/office/drawing/2012/chart" uri="{CE6537A1-D6FC-4f65-9D91-7224C49458BB}">
                  <c15:layout/>
                </c:ext>
              </c:extLst>
            </c:dLbl>
            <c:dLbl>
              <c:idx val="51"/>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AF9-4E2C-985A-D19D7BB15D84}"/>
                </c:ext>
                <c:ext xmlns:c15="http://schemas.microsoft.com/office/drawing/2012/chart" uri="{CE6537A1-D6FC-4f65-9D91-7224C49458BB}">
                  <c15:layout/>
                </c:ext>
              </c:extLst>
            </c:dLbl>
            <c:dLbl>
              <c:idx val="52"/>
              <c:layout>
                <c:manualLayout>
                  <c:x val="-2.0546399485597659E-2"/>
                  <c:y val="2.53456357953688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C04-48F3-8122-CC435103B6E9}"/>
                </c:ext>
                <c:ext xmlns:c15="http://schemas.microsoft.com/office/drawing/2012/chart" uri="{CE6537A1-D6FC-4f65-9D91-7224C49458BB}">
                  <c15:layout/>
                </c:ext>
              </c:extLst>
            </c:dLbl>
            <c:dLbl>
              <c:idx val="55"/>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AF9-4E2C-985A-D19D7BB15D84}"/>
                </c:ext>
                <c:ext xmlns:c15="http://schemas.microsoft.com/office/drawing/2012/chart" uri="{CE6537A1-D6FC-4f65-9D91-7224C49458BB}">
                  <c15:layout/>
                </c:ext>
              </c:extLst>
            </c:dLbl>
            <c:dLbl>
              <c:idx val="59"/>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729-46E4-8DF3-8D9E027C313B}"/>
                </c:ext>
                <c:ext xmlns:c15="http://schemas.microsoft.com/office/drawing/2012/chart" uri="{CE6537A1-D6FC-4f65-9D91-7224C49458BB}">
                  <c15:layout/>
                </c:ext>
              </c:extLst>
            </c:dLbl>
            <c:dLbl>
              <c:idx val="62"/>
              <c:layout/>
              <c:dLblPos val="t"/>
              <c:showLegendKey val="0"/>
              <c:showVal val="1"/>
              <c:showCatName val="0"/>
              <c:showSerName val="0"/>
              <c:showPercent val="0"/>
              <c:showBubbleSize val="0"/>
              <c:extLst>
                <c:ext xmlns:c15="http://schemas.microsoft.com/office/drawing/2012/chart" uri="{CE6537A1-D6FC-4f65-9D91-7224C49458BB}">
                  <c15:layout/>
                </c:ext>
              </c:extLst>
            </c:dLbl>
            <c:dLbl>
              <c:idx val="63"/>
              <c:layout/>
              <c:dLblPos val="t"/>
              <c:showLegendKey val="0"/>
              <c:showVal val="1"/>
              <c:showCatName val="0"/>
              <c:showSerName val="0"/>
              <c:showPercent val="0"/>
              <c:showBubbleSize val="0"/>
              <c:extLst>
                <c:ext xmlns:c15="http://schemas.microsoft.com/office/drawing/2012/chart" uri="{CE6537A1-D6FC-4f65-9D91-7224C49458BB}">
                  <c15:layout/>
                </c:ext>
              </c:extLst>
            </c:dLbl>
            <c:dLbl>
              <c:idx val="64"/>
              <c:layout/>
              <c:dLblPos val="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IPI'!$A$2:$A$68</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IPI'!$B$2:$B$68</c:f>
              <c:numCache>
                <c:formatCode>0.0%</c:formatCode>
                <c:ptCount val="67"/>
                <c:pt idx="0">
                  <c:v>-2.1000000000000001E-2</c:v>
                </c:pt>
                <c:pt idx="1">
                  <c:v>-4.4999999999999998E-2</c:v>
                </c:pt>
                <c:pt idx="2">
                  <c:v>1.2999999999999999E-2</c:v>
                </c:pt>
                <c:pt idx="3">
                  <c:v>-4.7E-2</c:v>
                </c:pt>
                <c:pt idx="4">
                  <c:v>0</c:v>
                </c:pt>
                <c:pt idx="5">
                  <c:v>-0.01</c:v>
                </c:pt>
                <c:pt idx="6">
                  <c:v>4.3999999999999997E-2</c:v>
                </c:pt>
                <c:pt idx="7">
                  <c:v>-1.4999999999999999E-2</c:v>
                </c:pt>
                <c:pt idx="8">
                  <c:v>-1.4999999999999999E-2</c:v>
                </c:pt>
                <c:pt idx="9">
                  <c:v>8.0000000000000002E-3</c:v>
                </c:pt>
                <c:pt idx="10">
                  <c:v>8.0000000000000002E-3</c:v>
                </c:pt>
                <c:pt idx="11">
                  <c:v>7.0000000000000001E-3</c:v>
                </c:pt>
                <c:pt idx="12">
                  <c:v>3.0000000000000001E-3</c:v>
                </c:pt>
                <c:pt idx="13">
                  <c:v>-1E-3</c:v>
                </c:pt>
                <c:pt idx="14">
                  <c:v>1E-3</c:v>
                </c:pt>
                <c:pt idx="15">
                  <c:v>6.7000000000000004E-2</c:v>
                </c:pt>
                <c:pt idx="16">
                  <c:v>0.02</c:v>
                </c:pt>
                <c:pt idx="17">
                  <c:v>1.9E-2</c:v>
                </c:pt>
                <c:pt idx="18">
                  <c:v>2.5999999999999999E-2</c:v>
                </c:pt>
                <c:pt idx="19">
                  <c:v>3.3000000000000002E-2</c:v>
                </c:pt>
                <c:pt idx="20">
                  <c:v>2.1999999999999999E-2</c:v>
                </c:pt>
                <c:pt idx="21">
                  <c:v>0.02</c:v>
                </c:pt>
                <c:pt idx="22">
                  <c:v>3.9E-2</c:v>
                </c:pt>
                <c:pt idx="23">
                  <c:v>3.0000000000000001E-3</c:v>
                </c:pt>
                <c:pt idx="24">
                  <c:v>2.7E-2</c:v>
                </c:pt>
                <c:pt idx="25">
                  <c:v>3.2000000000000001E-2</c:v>
                </c:pt>
                <c:pt idx="26">
                  <c:v>3.1E-2</c:v>
                </c:pt>
                <c:pt idx="27">
                  <c:v>2E-3</c:v>
                </c:pt>
                <c:pt idx="28">
                  <c:v>2.1999999999999999E-2</c:v>
                </c:pt>
                <c:pt idx="29">
                  <c:v>-1E-3</c:v>
                </c:pt>
                <c:pt idx="30">
                  <c:v>3.1E-2</c:v>
                </c:pt>
                <c:pt idx="31">
                  <c:v>5.0000000000000001E-3</c:v>
                </c:pt>
                <c:pt idx="32">
                  <c:v>6.0000000000000001E-3</c:v>
                </c:pt>
                <c:pt idx="33">
                  <c:v>3.1E-2</c:v>
                </c:pt>
                <c:pt idx="34">
                  <c:v>-2E-3</c:v>
                </c:pt>
                <c:pt idx="35">
                  <c:v>2.3E-2</c:v>
                </c:pt>
                <c:pt idx="36">
                  <c:v>1.9E-2</c:v>
                </c:pt>
                <c:pt idx="37">
                  <c:v>4.9000000000000002E-2</c:v>
                </c:pt>
                <c:pt idx="38">
                  <c:v>-7.6999999999999999E-2</c:v>
                </c:pt>
                <c:pt idx="39">
                  <c:v>-0.29599999999999999</c:v>
                </c:pt>
                <c:pt idx="40">
                  <c:v>-0.22899999999999998</c:v>
                </c:pt>
                <c:pt idx="41">
                  <c:v>-0.124</c:v>
                </c:pt>
                <c:pt idx="42">
                  <c:v>-0.108</c:v>
                </c:pt>
                <c:pt idx="43">
                  <c:v>-0.122</c:v>
                </c:pt>
                <c:pt idx="44">
                  <c:v>-8.5999999999999993E-2</c:v>
                </c:pt>
                <c:pt idx="45">
                  <c:v>-0.08</c:v>
                </c:pt>
                <c:pt idx="46">
                  <c:v>-7.0999999999999994E-2</c:v>
                </c:pt>
                <c:pt idx="47">
                  <c:v>-5.4000000000000006E-2</c:v>
                </c:pt>
                <c:pt idx="48">
                  <c:v>-6.4000000000000001E-2</c:v>
                </c:pt>
                <c:pt idx="49">
                  <c:v>-6.2E-2</c:v>
                </c:pt>
                <c:pt idx="50">
                  <c:v>9.0999999999999998E-2</c:v>
                </c:pt>
                <c:pt idx="51">
                  <c:v>0.39600000000000002</c:v>
                </c:pt>
                <c:pt idx="52">
                  <c:v>6.4000000000000001E-2</c:v>
                </c:pt>
                <c:pt idx="53">
                  <c:v>0.13800000000000001</c:v>
                </c:pt>
                <c:pt idx="54">
                  <c:v>0.13500000000000001</c:v>
                </c:pt>
                <c:pt idx="55">
                  <c:v>0.155</c:v>
                </c:pt>
                <c:pt idx="56">
                  <c:v>0.13700000000000001</c:v>
                </c:pt>
                <c:pt idx="57">
                  <c:v>9.6000000000000002E-2</c:v>
                </c:pt>
                <c:pt idx="58">
                  <c:v>0.125</c:v>
                </c:pt>
                <c:pt idx="59">
                  <c:v>0.105</c:v>
                </c:pt>
                <c:pt idx="60">
                  <c:v>0.10300000000000001</c:v>
                </c:pt>
                <c:pt idx="61">
                  <c:v>7.4999999999999997E-2</c:v>
                </c:pt>
                <c:pt idx="62">
                  <c:v>8.3000000000000004E-2</c:v>
                </c:pt>
                <c:pt idx="63">
                  <c:v>9.0999999999999998E-2</c:v>
                </c:pt>
                <c:pt idx="64">
                  <c:v>0.29899999999999999</c:v>
                </c:pt>
                <c:pt idx="65">
                  <c:v>8.8000000000000009E-2</c:v>
                </c:pt>
                <c:pt idx="66">
                  <c:v>4.2999999999999997E-2</c:v>
                </c:pt>
              </c:numCache>
            </c:numRef>
          </c:val>
          <c:smooth val="0"/>
          <c:extLst xmlns:c16r2="http://schemas.microsoft.com/office/drawing/2015/06/chart">
            <c:ext xmlns:c16="http://schemas.microsoft.com/office/drawing/2014/chart" uri="{C3380CC4-5D6E-409C-BE32-E72D297353CC}">
              <c16:uniqueId val="{00000001-74F8-444C-B771-E03F0C47B48B}"/>
            </c:ext>
          </c:extLst>
        </c:ser>
        <c:dLbls>
          <c:showLegendKey val="0"/>
          <c:showVal val="0"/>
          <c:showCatName val="0"/>
          <c:showSerName val="0"/>
          <c:showPercent val="0"/>
          <c:showBubbleSize val="0"/>
        </c:dLbls>
        <c:marker val="1"/>
        <c:smooth val="0"/>
        <c:axId val="373268496"/>
        <c:axId val="373265752"/>
      </c:lineChart>
      <c:dateAx>
        <c:axId val="373268496"/>
        <c:scaling>
          <c:orientation val="minMax"/>
        </c:scaling>
        <c:delete val="0"/>
        <c:axPos val="b"/>
        <c:numFmt formatCode="mmm\-yy" sourceLinked="1"/>
        <c:majorTickMark val="out"/>
        <c:minorTickMark val="none"/>
        <c:tickLblPos val="nextTo"/>
        <c:spPr>
          <a:noFill/>
          <a:ln w="9525" cap="flat" cmpd="sng" algn="ctr">
            <a:solidFill>
              <a:srgbClr val="002060"/>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73265752"/>
        <c:crosses val="autoZero"/>
        <c:auto val="1"/>
        <c:lblOffset val="100"/>
        <c:baseTimeUnit val="months"/>
      </c:dateAx>
      <c:valAx>
        <c:axId val="373265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7326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1" i="0" u="none" strike="noStrike" kern="1200" cap="all"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precios de referencia acpm para Bogotá / mes</a:t>
            </a:r>
          </a:p>
        </c:rich>
      </c:tx>
      <c:layout>
        <c:manualLayout>
          <c:xMode val="edge"/>
          <c:yMode val="edge"/>
          <c:x val="0.24884636220341139"/>
          <c:y val="6.3576167781010967E-2"/>
        </c:manualLayout>
      </c:layout>
      <c:overlay val="0"/>
      <c:spPr>
        <a:noFill/>
        <a:ln>
          <a:noFill/>
        </a:ln>
        <a:effectLst/>
      </c:spPr>
      <c:txPr>
        <a:bodyPr rot="0" spcFirstLastPara="1" vertOverflow="ellipsis" vert="horz" wrap="square" anchor="ctr" anchorCtr="1"/>
        <a:lstStyle/>
        <a:p>
          <a:pPr>
            <a:defRPr sz="1440" b="1" i="0" u="none" strike="noStrike" kern="1200" cap="all"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1.9910656506563762E-2"/>
          <c:y val="0.21452268070851843"/>
          <c:w val="0.96630504283504592"/>
          <c:h val="0.62235189937728064"/>
        </c:manualLayout>
      </c:layout>
      <c:lineChart>
        <c:grouping val="standard"/>
        <c:varyColors val="0"/>
        <c:ser>
          <c:idx val="0"/>
          <c:order val="0"/>
          <c:tx>
            <c:strRef>
              <c:f>ACPM!$C$5</c:f>
              <c:strCache>
                <c:ptCount val="1"/>
                <c:pt idx="0">
                  <c:v>2021 / 2022</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dLbl>
              <c:idx val="19"/>
              <c:delete val="1"/>
              <c:extLst xmlns:c16r2="http://schemas.microsoft.com/office/drawing/2015/06/chart">
                <c:ext xmlns:c16="http://schemas.microsoft.com/office/drawing/2014/chart" uri="{C3380CC4-5D6E-409C-BE32-E72D297353CC}">
                  <c16:uniqueId val="{00000000-DF73-424A-B246-48DB7E3DF7A3}"/>
                </c:ext>
                <c:ext xmlns:c15="http://schemas.microsoft.com/office/drawing/2012/chart" uri="{CE6537A1-D6FC-4f65-9D91-7224C49458BB}"/>
              </c:extLst>
            </c:dLbl>
            <c:dLbl>
              <c:idx val="20"/>
              <c:layout>
                <c:manualLayout>
                  <c:x val="-2.7929308863021657E-3"/>
                  <c:y val="4.017131325400289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F73-424A-B246-48DB7E3DF7A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Trebuchet MS" panose="020B0603020202020204" pitchFamily="34" charset="0"/>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ACPM!$B$22:$B$59</c:f>
              <c:numCache>
                <c:formatCode>mmm\-yy</c:formatCode>
                <c:ptCount val="16"/>
                <c:pt idx="0">
                  <c:v>44317</c:v>
                </c:pt>
                <c:pt idx="1">
                  <c:v>44348</c:v>
                </c:pt>
                <c:pt idx="2">
                  <c:v>44378</c:v>
                </c:pt>
                <c:pt idx="3">
                  <c:v>44409</c:v>
                </c:pt>
                <c:pt idx="4">
                  <c:v>44440</c:v>
                </c:pt>
                <c:pt idx="5">
                  <c:v>44470</c:v>
                </c:pt>
                <c:pt idx="6">
                  <c:v>44501</c:v>
                </c:pt>
                <c:pt idx="7">
                  <c:v>44531</c:v>
                </c:pt>
                <c:pt idx="8">
                  <c:v>44562</c:v>
                </c:pt>
                <c:pt idx="9">
                  <c:v>44593</c:v>
                </c:pt>
                <c:pt idx="10">
                  <c:v>44621</c:v>
                </c:pt>
                <c:pt idx="11">
                  <c:v>44652</c:v>
                </c:pt>
                <c:pt idx="12">
                  <c:v>44682</c:v>
                </c:pt>
                <c:pt idx="13">
                  <c:v>44713</c:v>
                </c:pt>
                <c:pt idx="14">
                  <c:v>44743</c:v>
                </c:pt>
                <c:pt idx="15">
                  <c:v>44774</c:v>
                </c:pt>
              </c:numCache>
            </c:numRef>
          </c:cat>
          <c:val>
            <c:numRef>
              <c:f>ACPM!$C$22:$C$59</c:f>
              <c:numCache>
                <c:formatCode>#,##0</c:formatCode>
                <c:ptCount val="16"/>
                <c:pt idx="0">
                  <c:v>8652</c:v>
                </c:pt>
                <c:pt idx="1">
                  <c:v>8652</c:v>
                </c:pt>
                <c:pt idx="2">
                  <c:v>8652</c:v>
                </c:pt>
                <c:pt idx="3">
                  <c:v>8652</c:v>
                </c:pt>
                <c:pt idx="4">
                  <c:v>8802</c:v>
                </c:pt>
                <c:pt idx="5">
                  <c:v>8802</c:v>
                </c:pt>
                <c:pt idx="6">
                  <c:v>8802</c:v>
                </c:pt>
                <c:pt idx="7">
                  <c:v>8982</c:v>
                </c:pt>
                <c:pt idx="8">
                  <c:v>9152.0580791007851</c:v>
                </c:pt>
                <c:pt idx="9">
                  <c:v>9152.0580791007851</c:v>
                </c:pt>
                <c:pt idx="10">
                  <c:v>9152.0580791007851</c:v>
                </c:pt>
                <c:pt idx="11">
                  <c:v>9152.0580791007851</c:v>
                </c:pt>
                <c:pt idx="12">
                  <c:v>9152.0580791007851</c:v>
                </c:pt>
                <c:pt idx="13">
                  <c:v>9152.0580791007851</c:v>
                </c:pt>
                <c:pt idx="14">
                  <c:v>9302.1339296365059</c:v>
                </c:pt>
                <c:pt idx="15">
                  <c:v>9302.1339296365059</c:v>
                </c:pt>
              </c:numCache>
            </c:numRef>
          </c:val>
          <c:smooth val="0"/>
          <c:extLst xmlns:c16r2="http://schemas.microsoft.com/office/drawing/2015/06/chart">
            <c:ext xmlns:c16="http://schemas.microsoft.com/office/drawing/2014/chart" uri="{C3380CC4-5D6E-409C-BE32-E72D297353CC}">
              <c16:uniqueId val="{00000005-FECB-465E-A55E-35F1B22236B4}"/>
            </c:ext>
          </c:extLst>
        </c:ser>
        <c:dLbls>
          <c:dLblPos val="ctr"/>
          <c:showLegendKey val="0"/>
          <c:showVal val="1"/>
          <c:showCatName val="0"/>
          <c:showSerName val="0"/>
          <c:showPercent val="0"/>
          <c:showBubbleSize val="0"/>
        </c:dLbls>
        <c:marker val="1"/>
        <c:smooth val="0"/>
        <c:axId val="385855560"/>
        <c:axId val="385855952"/>
      </c:lineChart>
      <c:dateAx>
        <c:axId val="385855560"/>
        <c:scaling>
          <c:orientation val="minMax"/>
        </c:scaling>
        <c:delete val="0"/>
        <c:axPos val="b"/>
        <c:majorGridlines>
          <c:spPr>
            <a:ln>
              <a:solidFill>
                <a:schemeClr val="dk1">
                  <a:lumMod val="15000"/>
                  <a:lumOff val="85000"/>
                </a:schemeClr>
              </a:solidFill>
            </a:ln>
            <a:effectLst/>
          </c:spPr>
        </c:majorGridlines>
        <c:numFmt formatCode="mmm\-yy"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5855952"/>
        <c:crosses val="autoZero"/>
        <c:auto val="1"/>
        <c:lblOffset val="100"/>
        <c:baseTimeUnit val="months"/>
      </c:dateAx>
      <c:valAx>
        <c:axId val="385855952"/>
        <c:scaling>
          <c:orientation val="minMax"/>
        </c:scaling>
        <c:delete val="0"/>
        <c:axPos val="l"/>
        <c:majorGridlines>
          <c:spPr>
            <a:ln>
              <a:solidFill>
                <a:schemeClr val="dk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5855560"/>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n-US" sz="1800" b="1">
                <a:latin typeface="Arial" panose="020B0604020202020204" pitchFamily="34" charset="0"/>
                <a:cs typeface="Arial" panose="020B0604020202020204" pitchFamily="34" charset="0"/>
              </a:rPr>
              <a:t>Histórico ACPM 2013 - 2022</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'Datos ACPM'!$B$28:$B$143</c:f>
              <c:numCache>
                <c:formatCode>mmm\-yy</c:formatCode>
                <c:ptCount val="116"/>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pt idx="74">
                  <c:v>43556</c:v>
                </c:pt>
                <c:pt idx="75">
                  <c:v>43586</c:v>
                </c:pt>
                <c:pt idx="76">
                  <c:v>43617</c:v>
                </c:pt>
                <c:pt idx="77">
                  <c:v>43647</c:v>
                </c:pt>
                <c:pt idx="78">
                  <c:v>43678</c:v>
                </c:pt>
                <c:pt idx="79">
                  <c:v>43709</c:v>
                </c:pt>
                <c:pt idx="80">
                  <c:v>43739</c:v>
                </c:pt>
                <c:pt idx="81">
                  <c:v>43770</c:v>
                </c:pt>
                <c:pt idx="82">
                  <c:v>43800</c:v>
                </c:pt>
                <c:pt idx="83">
                  <c:v>43831</c:v>
                </c:pt>
                <c:pt idx="84">
                  <c:v>43862</c:v>
                </c:pt>
                <c:pt idx="85">
                  <c:v>43891</c:v>
                </c:pt>
                <c:pt idx="86">
                  <c:v>43922</c:v>
                </c:pt>
                <c:pt idx="87">
                  <c:v>43952</c:v>
                </c:pt>
                <c:pt idx="88">
                  <c:v>43983</c:v>
                </c:pt>
                <c:pt idx="89">
                  <c:v>44013</c:v>
                </c:pt>
                <c:pt idx="90">
                  <c:v>44044</c:v>
                </c:pt>
                <c:pt idx="91">
                  <c:v>44075</c:v>
                </c:pt>
                <c:pt idx="92">
                  <c:v>44105</c:v>
                </c:pt>
                <c:pt idx="93">
                  <c:v>44136</c:v>
                </c:pt>
                <c:pt idx="94">
                  <c:v>44166</c:v>
                </c:pt>
                <c:pt idx="95">
                  <c:v>44197</c:v>
                </c:pt>
                <c:pt idx="96">
                  <c:v>44228</c:v>
                </c:pt>
                <c:pt idx="97">
                  <c:v>44256</c:v>
                </c:pt>
                <c:pt idx="98">
                  <c:v>44287</c:v>
                </c:pt>
                <c:pt idx="99">
                  <c:v>44317</c:v>
                </c:pt>
                <c:pt idx="100">
                  <c:v>44348</c:v>
                </c:pt>
                <c:pt idx="101">
                  <c:v>44378</c:v>
                </c:pt>
                <c:pt idx="102">
                  <c:v>44409</c:v>
                </c:pt>
                <c:pt idx="103">
                  <c:v>44440</c:v>
                </c:pt>
                <c:pt idx="104">
                  <c:v>44470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numCache>
            </c:numRef>
          </c:cat>
          <c:val>
            <c:numRef>
              <c:f>'Datos ACPM'!$C$28:$C$143</c:f>
              <c:numCache>
                <c:formatCode>#,##0.00</c:formatCode>
                <c:ptCount val="116"/>
                <c:pt idx="0">
                  <c:v>8313.2999999999993</c:v>
                </c:pt>
                <c:pt idx="1">
                  <c:v>8472.69</c:v>
                </c:pt>
                <c:pt idx="2">
                  <c:v>8236.31</c:v>
                </c:pt>
                <c:pt idx="3">
                  <c:v>8113.15</c:v>
                </c:pt>
                <c:pt idx="4">
                  <c:v>8129.72</c:v>
                </c:pt>
                <c:pt idx="5">
                  <c:v>8277.7000000000007</c:v>
                </c:pt>
                <c:pt idx="6">
                  <c:v>8277.7099999999991</c:v>
                </c:pt>
                <c:pt idx="7">
                  <c:v>8277.7099999999991</c:v>
                </c:pt>
                <c:pt idx="8">
                  <c:v>8270.18</c:v>
                </c:pt>
                <c:pt idx="9">
                  <c:v>8264.77</c:v>
                </c:pt>
                <c:pt idx="10">
                  <c:v>8259.75</c:v>
                </c:pt>
                <c:pt idx="11">
                  <c:v>8358.7441783599988</c:v>
                </c:pt>
                <c:pt idx="12">
                  <c:v>8358.532879051425</c:v>
                </c:pt>
                <c:pt idx="13">
                  <c:v>8358.532879051425</c:v>
                </c:pt>
                <c:pt idx="14">
                  <c:v>8433.188879051424</c:v>
                </c:pt>
                <c:pt idx="15">
                  <c:v>8425.5224790514239</c:v>
                </c:pt>
                <c:pt idx="16">
                  <c:v>8425.5192790514247</c:v>
                </c:pt>
                <c:pt idx="17">
                  <c:v>8425.5288790514242</c:v>
                </c:pt>
                <c:pt idx="18">
                  <c:v>8425.5300790514248</c:v>
                </c:pt>
                <c:pt idx="19">
                  <c:v>8402</c:v>
                </c:pt>
                <c:pt idx="20">
                  <c:v>8458.6344790514249</c:v>
                </c:pt>
                <c:pt idx="21">
                  <c:v>8357.4756790514239</c:v>
                </c:pt>
                <c:pt idx="22">
                  <c:v>8259.2948790514256</c:v>
                </c:pt>
                <c:pt idx="23">
                  <c:v>8151.2820790514243</c:v>
                </c:pt>
                <c:pt idx="24">
                  <c:v>8009.4865026767266</c:v>
                </c:pt>
                <c:pt idx="25">
                  <c:v>7702.2937026767258</c:v>
                </c:pt>
                <c:pt idx="26">
                  <c:v>7692.8917026767258</c:v>
                </c:pt>
                <c:pt idx="27">
                  <c:v>7692.8937026767253</c:v>
                </c:pt>
                <c:pt idx="28">
                  <c:v>7841.0986626767262</c:v>
                </c:pt>
                <c:pt idx="29">
                  <c:v>7873.324262676726</c:v>
                </c:pt>
                <c:pt idx="30">
                  <c:v>7756.3306626767262</c:v>
                </c:pt>
                <c:pt idx="31">
                  <c:v>7669.6894626767262</c:v>
                </c:pt>
                <c:pt idx="32">
                  <c:v>7688.2646626767264</c:v>
                </c:pt>
                <c:pt idx="33">
                  <c:v>7592.7562626767267</c:v>
                </c:pt>
                <c:pt idx="34">
                  <c:v>7469.0962626767259</c:v>
                </c:pt>
                <c:pt idx="35">
                  <c:v>7426.2294626767271</c:v>
                </c:pt>
                <c:pt idx="36">
                  <c:v>7317</c:v>
                </c:pt>
                <c:pt idx="37">
                  <c:v>7307.0224860812768</c:v>
                </c:pt>
                <c:pt idx="38">
                  <c:v>7272.8416860812767</c:v>
                </c:pt>
                <c:pt idx="39">
                  <c:v>7348.0580860812761</c:v>
                </c:pt>
                <c:pt idx="40">
                  <c:v>7348.0580860812761</c:v>
                </c:pt>
                <c:pt idx="41">
                  <c:v>7348.0580860812761</c:v>
                </c:pt>
                <c:pt idx="42">
                  <c:v>7258</c:v>
                </c:pt>
                <c:pt idx="43">
                  <c:v>7390</c:v>
                </c:pt>
                <c:pt idx="44">
                  <c:v>7390.6822500540056</c:v>
                </c:pt>
                <c:pt idx="45">
                  <c:v>7500.97</c:v>
                </c:pt>
                <c:pt idx="46">
                  <c:v>7500.97</c:v>
                </c:pt>
                <c:pt idx="47">
                  <c:v>7688.8</c:v>
                </c:pt>
                <c:pt idx="48">
                  <c:v>7727.2086340084561</c:v>
                </c:pt>
                <c:pt idx="49">
                  <c:v>7756</c:v>
                </c:pt>
                <c:pt idx="50">
                  <c:v>7747</c:v>
                </c:pt>
                <c:pt idx="51">
                  <c:v>7771</c:v>
                </c:pt>
                <c:pt idx="52">
                  <c:v>7791</c:v>
                </c:pt>
                <c:pt idx="53">
                  <c:v>7805</c:v>
                </c:pt>
                <c:pt idx="54">
                  <c:v>7901</c:v>
                </c:pt>
                <c:pt idx="55">
                  <c:v>8037.7433892795134</c:v>
                </c:pt>
                <c:pt idx="56">
                  <c:v>8037.7433892795134</c:v>
                </c:pt>
                <c:pt idx="57">
                  <c:v>8037.7433892795134</c:v>
                </c:pt>
                <c:pt idx="58">
                  <c:v>8197</c:v>
                </c:pt>
                <c:pt idx="59">
                  <c:v>8186.43</c:v>
                </c:pt>
                <c:pt idx="60">
                  <c:v>8323.98</c:v>
                </c:pt>
                <c:pt idx="61">
                  <c:v>8363.1404244620062</c:v>
                </c:pt>
                <c:pt idx="62">
                  <c:v>8363.1404244620062</c:v>
                </c:pt>
                <c:pt idx="63">
                  <c:v>8450.51</c:v>
                </c:pt>
                <c:pt idx="64">
                  <c:v>8610.4599999999991</c:v>
                </c:pt>
                <c:pt idx="65">
                  <c:v>8610.4599999999991</c:v>
                </c:pt>
                <c:pt idx="66">
                  <c:v>8610.4599999999991</c:v>
                </c:pt>
                <c:pt idx="67">
                  <c:v>8714.9598354220052</c:v>
                </c:pt>
                <c:pt idx="68">
                  <c:v>8822</c:v>
                </c:pt>
                <c:pt idx="69">
                  <c:v>8916</c:v>
                </c:pt>
                <c:pt idx="70">
                  <c:v>8916</c:v>
                </c:pt>
                <c:pt idx="71">
                  <c:v>8865</c:v>
                </c:pt>
                <c:pt idx="72">
                  <c:v>8974.9379978907891</c:v>
                </c:pt>
                <c:pt idx="73">
                  <c:v>9067.8033078907883</c:v>
                </c:pt>
                <c:pt idx="74">
                  <c:v>9067.8033078907883</c:v>
                </c:pt>
                <c:pt idx="75">
                  <c:v>9067.8033078907883</c:v>
                </c:pt>
                <c:pt idx="76">
                  <c:v>9067.8033078907883</c:v>
                </c:pt>
                <c:pt idx="77">
                  <c:v>9217.7714717826402</c:v>
                </c:pt>
                <c:pt idx="78">
                  <c:v>9217.2019717826406</c:v>
                </c:pt>
                <c:pt idx="79">
                  <c:v>9306.553981546489</c:v>
                </c:pt>
                <c:pt idx="80">
                  <c:v>9283.3710016645637</c:v>
                </c:pt>
                <c:pt idx="81">
                  <c:v>9271.9129617236031</c:v>
                </c:pt>
                <c:pt idx="82">
                  <c:v>9260.6517217826404</c:v>
                </c:pt>
                <c:pt idx="83">
                  <c:v>9456.3938295345488</c:v>
                </c:pt>
                <c:pt idx="84">
                  <c:v>9455.9732787593493</c:v>
                </c:pt>
                <c:pt idx="85">
                  <c:v>8388.069978759353</c:v>
                </c:pt>
                <c:pt idx="86">
                  <c:v>8388.069978759353</c:v>
                </c:pt>
                <c:pt idx="87">
                  <c:v>8388.069978759353</c:v>
                </c:pt>
                <c:pt idx="88">
                  <c:v>8388.069978759353</c:v>
                </c:pt>
                <c:pt idx="89">
                  <c:v>8238.09</c:v>
                </c:pt>
                <c:pt idx="90">
                  <c:v>8238.09</c:v>
                </c:pt>
                <c:pt idx="91">
                  <c:v>8237.5</c:v>
                </c:pt>
                <c:pt idx="92">
                  <c:v>8237.3267326121495</c:v>
                </c:pt>
                <c:pt idx="93">
                  <c:v>8236.6892326121597</c:v>
                </c:pt>
                <c:pt idx="94">
                  <c:v>8236.6892326121597</c:v>
                </c:pt>
                <c:pt idx="95">
                  <c:v>8364.9244298150697</c:v>
                </c:pt>
                <c:pt idx="96">
                  <c:v>8514.7387132791391</c:v>
                </c:pt>
                <c:pt idx="97">
                  <c:v>8664.7449632791395</c:v>
                </c:pt>
                <c:pt idx="98">
                  <c:v>8652.2276803862696</c:v>
                </c:pt>
                <c:pt idx="99">
                  <c:v>8652.2276803862696</c:v>
                </c:pt>
                <c:pt idx="100">
                  <c:v>8652.2276803862696</c:v>
                </c:pt>
                <c:pt idx="101">
                  <c:v>8652.2276803862696</c:v>
                </c:pt>
                <c:pt idx="102">
                  <c:v>8652.2276803862696</c:v>
                </c:pt>
                <c:pt idx="103">
                  <c:v>8802</c:v>
                </c:pt>
                <c:pt idx="104">
                  <c:v>8802</c:v>
                </c:pt>
                <c:pt idx="105">
                  <c:v>8802</c:v>
                </c:pt>
                <c:pt idx="106">
                  <c:v>8802</c:v>
                </c:pt>
                <c:pt idx="107">
                  <c:v>8982</c:v>
                </c:pt>
                <c:pt idx="108">
                  <c:v>9152.1274952405747</c:v>
                </c:pt>
                <c:pt idx="109">
                  <c:v>9152.1274952405747</c:v>
                </c:pt>
                <c:pt idx="110">
                  <c:v>9152.1274952405747</c:v>
                </c:pt>
                <c:pt idx="111">
                  <c:v>9152.1274952405747</c:v>
                </c:pt>
                <c:pt idx="112">
                  <c:v>9152.1274952405747</c:v>
                </c:pt>
                <c:pt idx="113">
                  <c:v>9152.1274952405747</c:v>
                </c:pt>
                <c:pt idx="114">
                  <c:v>9302.1339296365059</c:v>
                </c:pt>
                <c:pt idx="115">
                  <c:v>9302.1339296365059</c:v>
                </c:pt>
              </c:numCache>
            </c:numRef>
          </c:val>
          <c:extLst xmlns:c16r2="http://schemas.microsoft.com/office/drawing/2015/06/chart">
            <c:ext xmlns:c16="http://schemas.microsoft.com/office/drawing/2014/chart" uri="{C3380CC4-5D6E-409C-BE32-E72D297353CC}">
              <c16:uniqueId val="{00000001-2805-401C-A080-AD4DFAF3A339}"/>
            </c:ext>
          </c:extLst>
        </c:ser>
        <c:dLbls>
          <c:showLegendKey val="0"/>
          <c:showVal val="0"/>
          <c:showCatName val="0"/>
          <c:showSerName val="0"/>
          <c:showPercent val="0"/>
          <c:showBubbleSize val="0"/>
        </c:dLbls>
        <c:gapWidth val="219"/>
        <c:overlap val="-27"/>
        <c:axId val="385858696"/>
        <c:axId val="385859088"/>
      </c:barChart>
      <c:dateAx>
        <c:axId val="385858696"/>
        <c:scaling>
          <c:orientation val="minMax"/>
        </c:scaling>
        <c:delete val="0"/>
        <c:axPos val="b"/>
        <c:numFmt formatCode="m/d/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85859088"/>
        <c:crosses val="autoZero"/>
        <c:auto val="1"/>
        <c:lblOffset val="100"/>
        <c:baseTimeUnit val="months"/>
      </c:dateAx>
      <c:valAx>
        <c:axId val="385859088"/>
        <c:scaling>
          <c:orientation val="minMax"/>
          <c:min val="55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85858696"/>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a:defRPr sz="1400" b="1" i="0" u="none" strike="noStrike" kern="1200" cap="all" spc="0" baseline="0">
                <a:solidFill>
                  <a:schemeClr val="tx1"/>
                </a:solidFill>
                <a:latin typeface="Arial" panose="020B0604020202020204" pitchFamily="34" charset="0"/>
                <a:ea typeface="+mn-ea"/>
                <a:cs typeface="Arial" panose="020B0604020202020204" pitchFamily="34" charset="0"/>
              </a:defRPr>
            </a:pPr>
            <a:r>
              <a:rPr lang="es-CO" sz="1400" b="1">
                <a:latin typeface="Arial" panose="020B0604020202020204" pitchFamily="34" charset="0"/>
                <a:cs typeface="Arial" panose="020B0604020202020204" pitchFamily="34" charset="0"/>
              </a:rPr>
              <a:t>comportamiento de la demanda de energía en Colombia</a:t>
            </a:r>
            <a:br>
              <a:rPr lang="es-CO" sz="1400" b="1">
                <a:latin typeface="Arial" panose="020B0604020202020204" pitchFamily="34" charset="0"/>
                <a:cs typeface="Arial" panose="020B0604020202020204" pitchFamily="34" charset="0"/>
              </a:rPr>
            </a:br>
            <a:r>
              <a:rPr lang="es-CO" sz="1400" b="1">
                <a:latin typeface="Arial" panose="020B0604020202020204" pitchFamily="34" charset="0"/>
                <a:cs typeface="Arial" panose="020B0604020202020204" pitchFamily="34" charset="0"/>
              </a:rPr>
              <a:t>2021 / 20212</a:t>
            </a:r>
          </a:p>
        </c:rich>
      </c:tx>
      <c:layout/>
      <c:overlay val="0"/>
      <c:spPr>
        <a:noFill/>
        <a:ln>
          <a:noFill/>
        </a:ln>
        <a:effectLst/>
      </c:spPr>
      <c:txPr>
        <a:bodyPr rot="0" spcFirstLastPara="1" vertOverflow="ellipsis" vert="horz" wrap="square" anchor="ctr" anchorCtr="1"/>
        <a:lstStyle/>
        <a:p>
          <a:pPr algn="ctr">
            <a:defRPr sz="1400" b="1" i="0" u="none" strike="noStrike" kern="1200" cap="all"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'Demanda de Energía'!$C$5</c:f>
              <c:strCache>
                <c:ptCount val="1"/>
                <c:pt idx="0">
                  <c:v>GWh</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Trebuchet MS" panose="020B0603020202020204" pitchFamily="34" charset="0"/>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35000"/>
                          <a:lumOff val="65000"/>
                        </a:schemeClr>
                      </a:solidFill>
                    </a:ln>
                    <a:effectLst/>
                  </c:spPr>
                </c15:leaderLines>
              </c:ext>
            </c:extLst>
          </c:dLbls>
          <c:cat>
            <c:strRef>
              <c:f>'Demanda de Energía'!$B$10:$B$45</c:f>
              <c:strCache>
                <c:ptCount val="13"/>
                <c:pt idx="0">
                  <c:v>Julio 2021</c:v>
                </c:pt>
                <c:pt idx="1">
                  <c:v>Agosto 2021</c:v>
                </c:pt>
                <c:pt idx="2">
                  <c:v>Septiembre 2021</c:v>
                </c:pt>
                <c:pt idx="3">
                  <c:v>Octubre 2021</c:v>
                </c:pt>
                <c:pt idx="4">
                  <c:v>Noviembre 2021</c:v>
                </c:pt>
                <c:pt idx="5">
                  <c:v>Diciembre 2021</c:v>
                </c:pt>
                <c:pt idx="6">
                  <c:v>Enero 2022</c:v>
                </c:pt>
                <c:pt idx="7">
                  <c:v>Febrero 2022</c:v>
                </c:pt>
                <c:pt idx="8">
                  <c:v>Marzo 2022</c:v>
                </c:pt>
                <c:pt idx="9">
                  <c:v>Abril 2022</c:v>
                </c:pt>
                <c:pt idx="10">
                  <c:v>Mayo 2022</c:v>
                </c:pt>
                <c:pt idx="11">
                  <c:v>Junio  2022</c:v>
                </c:pt>
                <c:pt idx="12">
                  <c:v>Julio 2022</c:v>
                </c:pt>
              </c:strCache>
            </c:strRef>
          </c:cat>
          <c:val>
            <c:numRef>
              <c:f>'Demanda de Energía'!$C$10:$C$45</c:f>
              <c:numCache>
                <c:formatCode>#,##0</c:formatCode>
                <c:ptCount val="13"/>
                <c:pt idx="0">
                  <c:v>6377</c:v>
                </c:pt>
                <c:pt idx="1">
                  <c:v>6346.91</c:v>
                </c:pt>
                <c:pt idx="2">
                  <c:v>6307.91</c:v>
                </c:pt>
                <c:pt idx="3">
                  <c:v>6490</c:v>
                </c:pt>
                <c:pt idx="4">
                  <c:v>6289</c:v>
                </c:pt>
                <c:pt idx="5">
                  <c:v>6429</c:v>
                </c:pt>
                <c:pt idx="6">
                  <c:v>6277.9</c:v>
                </c:pt>
                <c:pt idx="7">
                  <c:v>5878</c:v>
                </c:pt>
                <c:pt idx="8">
                  <c:v>6535</c:v>
                </c:pt>
                <c:pt idx="9">
                  <c:v>6272</c:v>
                </c:pt>
                <c:pt idx="10">
                  <c:v>6577</c:v>
                </c:pt>
                <c:pt idx="11">
                  <c:v>6207</c:v>
                </c:pt>
                <c:pt idx="12">
                  <c:v>6565</c:v>
                </c:pt>
              </c:numCache>
            </c:numRef>
          </c:val>
          <c:smooth val="0"/>
          <c:extLst xmlns:c16r2="http://schemas.microsoft.com/office/drawing/2015/06/chart">
            <c:ext xmlns:c16="http://schemas.microsoft.com/office/drawing/2014/chart" uri="{C3380CC4-5D6E-409C-BE32-E72D297353CC}">
              <c16:uniqueId val="{00000001-F6BB-4604-AF8B-65C63447BAE2}"/>
            </c:ext>
          </c:extLst>
        </c:ser>
        <c:dLbls>
          <c:dLblPos val="ctr"/>
          <c:showLegendKey val="0"/>
          <c:showVal val="1"/>
          <c:showCatName val="0"/>
          <c:showSerName val="0"/>
          <c:showPercent val="0"/>
          <c:showBubbleSize val="0"/>
        </c:dLbls>
        <c:marker val="1"/>
        <c:smooth val="0"/>
        <c:axId val="386728208"/>
        <c:axId val="386724680"/>
      </c:lineChart>
      <c:catAx>
        <c:axId val="3867282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6724680"/>
        <c:crosses val="autoZero"/>
        <c:auto val="1"/>
        <c:lblAlgn val="ctr"/>
        <c:lblOffset val="100"/>
        <c:noMultiLvlLbl val="0"/>
      </c:catAx>
      <c:valAx>
        <c:axId val="386724680"/>
        <c:scaling>
          <c:orientation val="minMax"/>
          <c:min val="500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67282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Comportamiento de la demanda de energía en Colombia</a:t>
            </a:r>
          </a:p>
        </c:rich>
      </c:tx>
      <c:layout>
        <c:manualLayout>
          <c:xMode val="edge"/>
          <c:yMode val="edge"/>
          <c:x val="0.13101485541304769"/>
          <c:y val="3.7437236129716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730391503810507E-2"/>
          <c:y val="0.18824706610636369"/>
          <c:w val="0.89657822731884285"/>
          <c:h val="0.6743448483677300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33B4-4829-AD97-2EF1879524D1}"/>
              </c:ext>
            </c:extLst>
          </c:dPt>
          <c:dPt>
            <c:idx val="1"/>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9-7BAB-415D-B8C9-5E219276C9DD}"/>
              </c:ext>
            </c:extLst>
          </c:dPt>
          <c:dPt>
            <c:idx val="2"/>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7BAB-415D-B8C9-5E219276C9DD}"/>
              </c:ext>
            </c:extLst>
          </c:dPt>
          <c:dPt>
            <c:idx val="3"/>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3-7BAB-415D-B8C9-5E219276C9DD}"/>
              </c:ext>
            </c:extLst>
          </c:dPt>
          <c:dPt>
            <c:idx val="4"/>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5-7BAB-415D-B8C9-5E219276C9DD}"/>
              </c:ext>
            </c:extLst>
          </c:dPt>
          <c:dPt>
            <c:idx val="5"/>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7-7BAB-415D-B8C9-5E219276C9DD}"/>
              </c:ext>
            </c:extLst>
          </c:dPt>
          <c:dLbls>
            <c:dLbl>
              <c:idx val="4"/>
              <c:layout>
                <c:manualLayout>
                  <c:x val="0"/>
                  <c:y val="1.168451443022198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7BAB-415D-B8C9-5E219276C9DD}"/>
                </c:ext>
                <c:ext xmlns:c15="http://schemas.microsoft.com/office/drawing/2012/chart" uri="{CE6537A1-D6FC-4f65-9D91-7224C49458BB}">
                  <c15:layout/>
                </c:ext>
              </c:extLst>
            </c:dLbl>
            <c:dLbl>
              <c:idx val="5"/>
              <c:layout>
                <c:manualLayout>
                  <c:x val="1.7316014955037673E-3"/>
                  <c:y val="1.557935257362930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7BAB-415D-B8C9-5E219276C9D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'Demanda de Energía'!$B$51:$B$56</c:f>
              <c:strCache>
                <c:ptCount val="6"/>
                <c:pt idx="0">
                  <c:v>Julio 2021 Mes</c:v>
                </c:pt>
                <c:pt idx="1">
                  <c:v>Julio 2022 Mes</c:v>
                </c:pt>
                <c:pt idx="2">
                  <c:v>2021 Año Corrido</c:v>
                </c:pt>
                <c:pt idx="3">
                  <c:v>2022 Año Corrido</c:v>
                </c:pt>
                <c:pt idx="4">
                  <c:v>Doce Meses 2021</c:v>
                </c:pt>
                <c:pt idx="5">
                  <c:v>Doce Meses 2022</c:v>
                </c:pt>
              </c:strCache>
            </c:strRef>
          </c:cat>
          <c:val>
            <c:numRef>
              <c:f>'Demanda de Energía'!$C$51:$C$56</c:f>
              <c:numCache>
                <c:formatCode>#,##0</c:formatCode>
                <c:ptCount val="6"/>
                <c:pt idx="0">
                  <c:v>6377</c:v>
                </c:pt>
                <c:pt idx="1">
                  <c:v>6565</c:v>
                </c:pt>
                <c:pt idx="2">
                  <c:v>42252</c:v>
                </c:pt>
                <c:pt idx="3">
                  <c:v>44314</c:v>
                </c:pt>
                <c:pt idx="4">
                  <c:v>72236</c:v>
                </c:pt>
                <c:pt idx="5">
                  <c:v>76178</c:v>
                </c:pt>
              </c:numCache>
            </c:numRef>
          </c:val>
          <c:extLst xmlns:c16r2="http://schemas.microsoft.com/office/drawing/2015/06/chart">
            <c:ext xmlns:c16="http://schemas.microsoft.com/office/drawing/2014/chart" uri="{C3380CC4-5D6E-409C-BE32-E72D297353CC}">
              <c16:uniqueId val="{00000008-7BAB-415D-B8C9-5E219276C9DD}"/>
            </c:ext>
          </c:extLst>
        </c:ser>
        <c:dLbls>
          <c:showLegendKey val="0"/>
          <c:showVal val="0"/>
          <c:showCatName val="0"/>
          <c:showSerName val="0"/>
          <c:showPercent val="0"/>
          <c:showBubbleSize val="0"/>
        </c:dLbls>
        <c:gapWidth val="219"/>
        <c:overlap val="-27"/>
        <c:axId val="386731344"/>
        <c:axId val="386729776"/>
      </c:barChart>
      <c:catAx>
        <c:axId val="38673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86729776"/>
        <c:crosses val="autoZero"/>
        <c:auto val="1"/>
        <c:lblAlgn val="ctr"/>
        <c:lblOffset val="100"/>
        <c:noMultiLvlLbl val="0"/>
      </c:catAx>
      <c:valAx>
        <c:axId val="386729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386731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Piratería Terrestre 2018 - 2022</a:t>
            </a:r>
          </a:p>
        </c:rich>
      </c:tx>
      <c:layout>
        <c:manualLayout>
          <c:xMode val="edge"/>
          <c:yMode val="edge"/>
          <c:x val="0.34437293227905452"/>
          <c:y val="3.8297672030126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Piratería!$C$6</c:f>
              <c:strCache>
                <c:ptCount val="1"/>
                <c:pt idx="0">
                  <c:v>2018</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Piratería!$B$7:$B$18</c:f>
              <c:strCache>
                <c:ptCount val="7"/>
                <c:pt idx="0">
                  <c:v>Enero</c:v>
                </c:pt>
                <c:pt idx="1">
                  <c:v>Febrero</c:v>
                </c:pt>
                <c:pt idx="2">
                  <c:v>Marzo </c:v>
                </c:pt>
                <c:pt idx="3">
                  <c:v>Abril</c:v>
                </c:pt>
                <c:pt idx="4">
                  <c:v>Mayo </c:v>
                </c:pt>
                <c:pt idx="5">
                  <c:v>Junio </c:v>
                </c:pt>
                <c:pt idx="6">
                  <c:v>Julio</c:v>
                </c:pt>
              </c:strCache>
            </c:strRef>
          </c:cat>
          <c:val>
            <c:numRef>
              <c:f>Piratería!$C$7:$C$18</c:f>
              <c:numCache>
                <c:formatCode>0</c:formatCode>
                <c:ptCount val="7"/>
                <c:pt idx="0">
                  <c:v>37</c:v>
                </c:pt>
                <c:pt idx="1">
                  <c:v>34</c:v>
                </c:pt>
                <c:pt idx="2">
                  <c:v>22</c:v>
                </c:pt>
                <c:pt idx="3">
                  <c:v>20</c:v>
                </c:pt>
                <c:pt idx="4">
                  <c:v>10</c:v>
                </c:pt>
                <c:pt idx="5">
                  <c:v>15</c:v>
                </c:pt>
                <c:pt idx="6">
                  <c:v>17</c:v>
                </c:pt>
              </c:numCache>
            </c:numRef>
          </c:val>
          <c:extLst xmlns:c16r2="http://schemas.microsoft.com/office/drawing/2015/06/chart">
            <c:ext xmlns:c16="http://schemas.microsoft.com/office/drawing/2014/chart" uri="{C3380CC4-5D6E-409C-BE32-E72D297353CC}">
              <c16:uniqueId val="{00000000-0CA1-4D9D-89B1-361CA906C4AD}"/>
            </c:ext>
          </c:extLst>
        </c:ser>
        <c:ser>
          <c:idx val="1"/>
          <c:order val="1"/>
          <c:tx>
            <c:strRef>
              <c:f>Piratería!$D$6</c:f>
              <c:strCache>
                <c:ptCount val="1"/>
                <c:pt idx="0">
                  <c:v>2019</c:v>
                </c:pt>
              </c:strCache>
            </c:strRef>
          </c:tx>
          <c:spPr>
            <a:solidFill>
              <a:srgbClr val="32879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Piratería!$B$7:$B$18</c:f>
              <c:strCache>
                <c:ptCount val="7"/>
                <c:pt idx="0">
                  <c:v>Enero</c:v>
                </c:pt>
                <c:pt idx="1">
                  <c:v>Febrero</c:v>
                </c:pt>
                <c:pt idx="2">
                  <c:v>Marzo </c:v>
                </c:pt>
                <c:pt idx="3">
                  <c:v>Abril</c:v>
                </c:pt>
                <c:pt idx="4">
                  <c:v>Mayo </c:v>
                </c:pt>
                <c:pt idx="5">
                  <c:v>Junio </c:v>
                </c:pt>
                <c:pt idx="6">
                  <c:v>Julio</c:v>
                </c:pt>
              </c:strCache>
            </c:strRef>
          </c:cat>
          <c:val>
            <c:numRef>
              <c:f>Piratería!$D$7:$D$18</c:f>
              <c:numCache>
                <c:formatCode>0</c:formatCode>
                <c:ptCount val="7"/>
                <c:pt idx="0">
                  <c:v>20</c:v>
                </c:pt>
                <c:pt idx="1">
                  <c:v>35</c:v>
                </c:pt>
                <c:pt idx="2">
                  <c:v>28</c:v>
                </c:pt>
                <c:pt idx="3">
                  <c:v>33</c:v>
                </c:pt>
                <c:pt idx="4">
                  <c:v>34</c:v>
                </c:pt>
                <c:pt idx="5">
                  <c:v>23</c:v>
                </c:pt>
                <c:pt idx="6">
                  <c:v>30</c:v>
                </c:pt>
              </c:numCache>
            </c:numRef>
          </c:val>
          <c:extLst xmlns:c16r2="http://schemas.microsoft.com/office/drawing/2015/06/chart">
            <c:ext xmlns:c16="http://schemas.microsoft.com/office/drawing/2014/chart" uri="{C3380CC4-5D6E-409C-BE32-E72D297353CC}">
              <c16:uniqueId val="{00000001-0CA1-4D9D-89B1-361CA906C4AD}"/>
            </c:ext>
          </c:extLst>
        </c:ser>
        <c:ser>
          <c:idx val="2"/>
          <c:order val="2"/>
          <c:tx>
            <c:strRef>
              <c:f>Piratería!$E$6</c:f>
              <c:strCache>
                <c:ptCount val="1"/>
                <c:pt idx="0">
                  <c:v>2020</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Piratería!$B$7:$B$18</c:f>
              <c:strCache>
                <c:ptCount val="7"/>
                <c:pt idx="0">
                  <c:v>Enero</c:v>
                </c:pt>
                <c:pt idx="1">
                  <c:v>Febrero</c:v>
                </c:pt>
                <c:pt idx="2">
                  <c:v>Marzo </c:v>
                </c:pt>
                <c:pt idx="3">
                  <c:v>Abril</c:v>
                </c:pt>
                <c:pt idx="4">
                  <c:v>Mayo </c:v>
                </c:pt>
                <c:pt idx="5">
                  <c:v>Junio </c:v>
                </c:pt>
                <c:pt idx="6">
                  <c:v>Julio</c:v>
                </c:pt>
              </c:strCache>
            </c:strRef>
          </c:cat>
          <c:val>
            <c:numRef>
              <c:f>Piratería!$E$7:$E$18</c:f>
              <c:numCache>
                <c:formatCode>0</c:formatCode>
                <c:ptCount val="7"/>
                <c:pt idx="0">
                  <c:v>41</c:v>
                </c:pt>
                <c:pt idx="1">
                  <c:v>24</c:v>
                </c:pt>
                <c:pt idx="2">
                  <c:v>19</c:v>
                </c:pt>
                <c:pt idx="3">
                  <c:v>16</c:v>
                </c:pt>
                <c:pt idx="4">
                  <c:v>22</c:v>
                </c:pt>
                <c:pt idx="5">
                  <c:v>36</c:v>
                </c:pt>
                <c:pt idx="6">
                  <c:v>20</c:v>
                </c:pt>
              </c:numCache>
            </c:numRef>
          </c:val>
          <c:extLst xmlns:c16r2="http://schemas.microsoft.com/office/drawing/2015/06/chart">
            <c:ext xmlns:c16="http://schemas.microsoft.com/office/drawing/2014/chart" uri="{C3380CC4-5D6E-409C-BE32-E72D297353CC}">
              <c16:uniqueId val="{00000002-0CA1-4D9D-89B1-361CA906C4AD}"/>
            </c:ext>
          </c:extLst>
        </c:ser>
        <c:ser>
          <c:idx val="3"/>
          <c:order val="3"/>
          <c:tx>
            <c:strRef>
              <c:f>Piratería!$F$6</c:f>
              <c:strCache>
                <c:ptCount val="1"/>
                <c:pt idx="0">
                  <c:v>2021</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Piratería!$B$7:$B$18</c:f>
              <c:strCache>
                <c:ptCount val="7"/>
                <c:pt idx="0">
                  <c:v>Enero</c:v>
                </c:pt>
                <c:pt idx="1">
                  <c:v>Febrero</c:v>
                </c:pt>
                <c:pt idx="2">
                  <c:v>Marzo </c:v>
                </c:pt>
                <c:pt idx="3">
                  <c:v>Abril</c:v>
                </c:pt>
                <c:pt idx="4">
                  <c:v>Mayo </c:v>
                </c:pt>
                <c:pt idx="5">
                  <c:v>Junio </c:v>
                </c:pt>
                <c:pt idx="6">
                  <c:v>Julio</c:v>
                </c:pt>
              </c:strCache>
            </c:strRef>
          </c:cat>
          <c:val>
            <c:numRef>
              <c:f>Piratería!$F$7:$F$18</c:f>
              <c:numCache>
                <c:formatCode>0</c:formatCode>
                <c:ptCount val="7"/>
                <c:pt idx="0">
                  <c:v>5</c:v>
                </c:pt>
                <c:pt idx="1">
                  <c:v>14</c:v>
                </c:pt>
                <c:pt idx="2">
                  <c:v>16</c:v>
                </c:pt>
                <c:pt idx="3">
                  <c:v>14</c:v>
                </c:pt>
                <c:pt idx="4">
                  <c:v>14</c:v>
                </c:pt>
                <c:pt idx="5">
                  <c:v>13</c:v>
                </c:pt>
                <c:pt idx="6">
                  <c:v>11</c:v>
                </c:pt>
              </c:numCache>
            </c:numRef>
          </c:val>
          <c:extLst xmlns:c16r2="http://schemas.microsoft.com/office/drawing/2015/06/chart">
            <c:ext xmlns:c16="http://schemas.microsoft.com/office/drawing/2014/chart" uri="{C3380CC4-5D6E-409C-BE32-E72D297353CC}">
              <c16:uniqueId val="{00000000-ADF8-4927-9829-242F3005D0CF}"/>
            </c:ext>
          </c:extLst>
        </c:ser>
        <c:ser>
          <c:idx val="4"/>
          <c:order val="4"/>
          <c:tx>
            <c:strRef>
              <c:f>Piratería!$G$6</c:f>
              <c:strCache>
                <c:ptCount val="1"/>
                <c:pt idx="0">
                  <c:v>2022</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Piratería!$B$7:$B$18</c:f>
              <c:strCache>
                <c:ptCount val="7"/>
                <c:pt idx="0">
                  <c:v>Enero</c:v>
                </c:pt>
                <c:pt idx="1">
                  <c:v>Febrero</c:v>
                </c:pt>
                <c:pt idx="2">
                  <c:v>Marzo </c:v>
                </c:pt>
                <c:pt idx="3">
                  <c:v>Abril</c:v>
                </c:pt>
                <c:pt idx="4">
                  <c:v>Mayo </c:v>
                </c:pt>
                <c:pt idx="5">
                  <c:v>Junio </c:v>
                </c:pt>
                <c:pt idx="6">
                  <c:v>Julio</c:v>
                </c:pt>
              </c:strCache>
            </c:strRef>
          </c:cat>
          <c:val>
            <c:numRef>
              <c:f>Piratería!$G$7:$G$18</c:f>
              <c:numCache>
                <c:formatCode>0</c:formatCode>
                <c:ptCount val="7"/>
                <c:pt idx="0">
                  <c:v>13</c:v>
                </c:pt>
                <c:pt idx="1">
                  <c:v>6</c:v>
                </c:pt>
                <c:pt idx="2">
                  <c:v>9</c:v>
                </c:pt>
                <c:pt idx="3">
                  <c:v>4</c:v>
                </c:pt>
                <c:pt idx="4">
                  <c:v>12</c:v>
                </c:pt>
                <c:pt idx="5">
                  <c:v>2</c:v>
                </c:pt>
                <c:pt idx="6">
                  <c:v>4</c:v>
                </c:pt>
              </c:numCache>
            </c:numRef>
          </c:val>
          <c:extLst xmlns:c16r2="http://schemas.microsoft.com/office/drawing/2015/06/chart">
            <c:ext xmlns:c16="http://schemas.microsoft.com/office/drawing/2014/chart" uri="{C3380CC4-5D6E-409C-BE32-E72D297353CC}">
              <c16:uniqueId val="{00000019-E036-43E7-96B3-0C08033FF730}"/>
            </c:ext>
          </c:extLst>
        </c:ser>
        <c:dLbls>
          <c:dLblPos val="outEnd"/>
          <c:showLegendKey val="0"/>
          <c:showVal val="1"/>
          <c:showCatName val="0"/>
          <c:showSerName val="0"/>
          <c:showPercent val="0"/>
          <c:showBubbleSize val="0"/>
        </c:dLbls>
        <c:gapWidth val="219"/>
        <c:overlap val="-27"/>
        <c:axId val="386730560"/>
        <c:axId val="386726640"/>
      </c:barChart>
      <c:catAx>
        <c:axId val="3867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6726640"/>
        <c:crosses val="autoZero"/>
        <c:auto val="1"/>
        <c:lblAlgn val="ctr"/>
        <c:lblOffset val="100"/>
        <c:noMultiLvlLbl val="0"/>
      </c:catAx>
      <c:valAx>
        <c:axId val="38672664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6730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cap="none" baseline="0">
                <a:solidFill>
                  <a:schemeClr val="tx1">
                    <a:lumMod val="95000"/>
                    <a:lumOff val="5000"/>
                  </a:schemeClr>
                </a:solidFill>
                <a:latin typeface="Arial" panose="020B0604020202020204" pitchFamily="34" charset="0"/>
                <a:cs typeface="Arial" panose="020B0604020202020204" pitchFamily="34" charset="0"/>
              </a:rPr>
              <a:t>Víctimas fatales según departamento</a:t>
            </a:r>
          </a:p>
        </c:rich>
      </c:tx>
      <c:overlay val="0"/>
      <c:spPr>
        <a:noFill/>
        <a:ln>
          <a:noFill/>
        </a:ln>
        <a:effectLst/>
      </c:spPr>
      <c:txPr>
        <a:bodyPr rot="0" spcFirstLastPara="1" vertOverflow="ellipsis" vert="horz" wrap="square" anchor="ctr" anchorCtr="1"/>
        <a:lstStyle/>
        <a:p>
          <a:pPr>
            <a:defRPr sz="16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E84A-415D-9969-9B2CE9CF42E5}"/>
              </c:ext>
            </c:extLst>
          </c:dPt>
          <c:dPt>
            <c:idx val="1"/>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E84A-415D-9969-9B2CE9CF42E5}"/>
              </c:ext>
            </c:extLst>
          </c:dPt>
          <c:dPt>
            <c:idx val="2"/>
            <c:bubble3D val="0"/>
            <c:spPr>
              <a:solidFill>
                <a:schemeClr val="bg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E84A-415D-9969-9B2CE9CF42E5}"/>
              </c:ext>
            </c:extLst>
          </c:dPt>
          <c:dPt>
            <c:idx val="3"/>
            <c:bubble3D val="0"/>
            <c:spPr>
              <a:solidFill>
                <a:schemeClr val="accent6">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E84A-415D-9969-9B2CE9CF42E5}"/>
              </c:ext>
            </c:extLst>
          </c:dPt>
          <c:dPt>
            <c:idx val="4"/>
            <c:bubble3D val="0"/>
            <c:spPr>
              <a:solidFill>
                <a:srgbClr val="32879E"/>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E84A-415D-9969-9B2CE9CF42E5}"/>
              </c:ext>
            </c:extLst>
          </c:dPt>
          <c:dPt>
            <c:idx val="5"/>
            <c:bubble3D val="0"/>
            <c:spPr>
              <a:solidFill>
                <a:schemeClr val="accent1">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E84A-415D-9969-9B2CE9CF42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mn-lt"/>
                    <a:ea typeface="+mn-ea"/>
                    <a:cs typeface="+mn-cs"/>
                  </a:defRPr>
                </a:pPr>
                <a:endParaRPr lang="es-CO"/>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multiLvlStrRef>
              <c:f>'Accidentalidad Vial'!$K$89:$K$94</c:f>
            </c:multiLvlStrRef>
          </c:cat>
          <c:val>
            <c:numRef>
              <c:f>'Accidentalidad Vial'!$L$89:$L$94</c:f>
            </c:numRef>
          </c:val>
          <c:extLst xmlns:c16r2="http://schemas.microsoft.com/office/drawing/2015/06/chart">
            <c:ext xmlns:c16="http://schemas.microsoft.com/office/drawing/2014/chart" uri="{C3380CC4-5D6E-409C-BE32-E72D297353CC}">
              <c16:uniqueId val="{0000000C-E84A-415D-9969-9B2CE9CF42E5}"/>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Victimas de accidentes con Transporte de Carga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4587178525332259E-2"/>
          <c:y val="0.21500084533073771"/>
          <c:w val="0.91606829490253028"/>
          <c:h val="0.53253825737120197"/>
        </c:manualLayout>
      </c:layout>
      <c:barChart>
        <c:barDir val="col"/>
        <c:grouping val="clustered"/>
        <c:varyColors val="0"/>
        <c:ser>
          <c:idx val="0"/>
          <c:order val="0"/>
          <c:tx>
            <c:strRef>
              <c:f>'Accidentalidad Vial'!$C$102:$C$103</c:f>
              <c:strCache>
                <c:ptCount val="2"/>
                <c:pt idx="0">
                  <c:v>Fatales</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Vial'!$B$104:$B$108</c:f>
            </c:multiLvlStrRef>
          </c:cat>
          <c:val>
            <c:numRef>
              <c:f>'Accidentalidad Vial'!$C$104:$C$108</c:f>
            </c:numRef>
          </c:val>
          <c:extLst xmlns:c16r2="http://schemas.microsoft.com/office/drawing/2015/06/chart">
            <c:ext xmlns:c16="http://schemas.microsoft.com/office/drawing/2014/chart" uri="{C3380CC4-5D6E-409C-BE32-E72D297353CC}">
              <c16:uniqueId val="{00000000-0A94-4D1A-AF87-1AFA4E123DA7}"/>
            </c:ext>
          </c:extLst>
        </c:ser>
        <c:ser>
          <c:idx val="1"/>
          <c:order val="1"/>
          <c:tx>
            <c:strRef>
              <c:f>'Accidentalidad Vial'!$D$102:$D$103</c:f>
              <c:strCache>
                <c:ptCount val="2"/>
                <c:pt idx="0">
                  <c:v>Lesionados</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Vial'!$B$104:$B$108</c:f>
            </c:multiLvlStrRef>
          </c:cat>
          <c:val>
            <c:numRef>
              <c:f>'Accidentalidad Vial'!$D$104:$D$108</c:f>
            </c:numRef>
          </c:val>
          <c:extLst xmlns:c16r2="http://schemas.microsoft.com/office/drawing/2015/06/chart">
            <c:ext xmlns:c16="http://schemas.microsoft.com/office/drawing/2014/chart" uri="{C3380CC4-5D6E-409C-BE32-E72D297353CC}">
              <c16:uniqueId val="{00000001-0A94-4D1A-AF87-1AFA4E123DA7}"/>
            </c:ext>
          </c:extLst>
        </c:ser>
        <c:dLbls>
          <c:dLblPos val="outEnd"/>
          <c:showLegendKey val="0"/>
          <c:showVal val="1"/>
          <c:showCatName val="0"/>
          <c:showSerName val="0"/>
          <c:showPercent val="0"/>
          <c:showBubbleSize val="0"/>
        </c:dLbls>
        <c:gapWidth val="219"/>
        <c:overlap val="-27"/>
        <c:axId val="386725856"/>
        <c:axId val="386724288"/>
      </c:barChart>
      <c:catAx>
        <c:axId val="38672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6724288"/>
        <c:crosses val="autoZero"/>
        <c:auto val="1"/>
        <c:lblAlgn val="ctr"/>
        <c:lblOffset val="100"/>
        <c:noMultiLvlLbl val="0"/>
      </c:catAx>
      <c:valAx>
        <c:axId val="38672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672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Fallecidos según departamento</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1"/>
          <c:order val="0"/>
          <c:tx>
            <c:strRef>
              <c:f>'Accidentalidad Vial'!$C$41:$C$42</c:f>
              <c:strCache>
                <c:ptCount val="2"/>
                <c:pt idx="0">
                  <c:v>2021</c:v>
                </c:pt>
              </c:strCache>
            </c:strRef>
          </c:tx>
          <c:spPr>
            <a:solidFill>
              <a:srgbClr val="FFC000"/>
            </a:solidFill>
            <a:ln>
              <a:noFill/>
            </a:ln>
            <a:effectLst/>
          </c:spPr>
          <c:invertIfNegative val="0"/>
          <c:dLbls>
            <c:dLbl>
              <c:idx val="2"/>
              <c:layout>
                <c:manualLayout>
                  <c:x val="0"/>
                  <c:y val="7.4396153660276111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4879230732055292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1.3058592878007961E-3"/>
                  <c:y val="1.4879230732055222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Vial'!$B$43:$B$49</c:f>
              <c:strCache>
                <c:ptCount val="7"/>
                <c:pt idx="0">
                  <c:v>Antioquia  </c:v>
                </c:pt>
                <c:pt idx="1">
                  <c:v>Valle Del Cauca</c:v>
                </c:pt>
                <c:pt idx="2">
                  <c:v>Cundinamarca  </c:v>
                </c:pt>
                <c:pt idx="3">
                  <c:v>Bogotá DC </c:v>
                </c:pt>
                <c:pt idx="4">
                  <c:v>Santander  </c:v>
                </c:pt>
                <c:pt idx="5">
                  <c:v>Cesar  </c:v>
                </c:pt>
                <c:pt idx="6">
                  <c:v>Cauca  </c:v>
                </c:pt>
              </c:strCache>
            </c:strRef>
          </c:cat>
          <c:val>
            <c:numRef>
              <c:f>'Accidentalidad Vial'!$C$43:$C$49</c:f>
              <c:numCache>
                <c:formatCode>#,##0</c:formatCode>
                <c:ptCount val="7"/>
                <c:pt idx="0">
                  <c:v>472</c:v>
                </c:pt>
                <c:pt idx="1">
                  <c:v>448</c:v>
                </c:pt>
                <c:pt idx="2">
                  <c:v>295</c:v>
                </c:pt>
                <c:pt idx="3">
                  <c:v>260</c:v>
                </c:pt>
                <c:pt idx="4">
                  <c:v>230</c:v>
                </c:pt>
                <c:pt idx="5">
                  <c:v>154</c:v>
                </c:pt>
                <c:pt idx="6">
                  <c:v>147</c:v>
                </c:pt>
              </c:numCache>
            </c:numRef>
          </c:val>
          <c:extLst xmlns:c16r2="http://schemas.microsoft.com/office/drawing/2015/06/chart">
            <c:ext xmlns:c16="http://schemas.microsoft.com/office/drawing/2014/chart" uri="{C3380CC4-5D6E-409C-BE32-E72D297353CC}">
              <c16:uniqueId val="{0000000C-6C13-43C5-B3DA-279A3DD4E3E4}"/>
            </c:ext>
          </c:extLst>
        </c:ser>
        <c:ser>
          <c:idx val="2"/>
          <c:order val="1"/>
          <c:tx>
            <c:strRef>
              <c:f>'Accidentalidad Vial'!$D$41:$D$42</c:f>
              <c:strCache>
                <c:ptCount val="2"/>
                <c:pt idx="0">
                  <c:v>2022</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rgbClr val="093E57"/>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Vial'!$B$43:$B$49</c:f>
              <c:strCache>
                <c:ptCount val="7"/>
                <c:pt idx="0">
                  <c:v>Antioquia  </c:v>
                </c:pt>
                <c:pt idx="1">
                  <c:v>Valle Del Cauca</c:v>
                </c:pt>
                <c:pt idx="2">
                  <c:v>Cundinamarca  </c:v>
                </c:pt>
                <c:pt idx="3">
                  <c:v>Bogotá DC </c:v>
                </c:pt>
                <c:pt idx="4">
                  <c:v>Santander  </c:v>
                </c:pt>
                <c:pt idx="5">
                  <c:v>Cesar  </c:v>
                </c:pt>
                <c:pt idx="6">
                  <c:v>Cauca  </c:v>
                </c:pt>
              </c:strCache>
            </c:strRef>
          </c:cat>
          <c:val>
            <c:numRef>
              <c:f>'Accidentalidad Vial'!$D$43:$D$49</c:f>
              <c:numCache>
                <c:formatCode>#,##0</c:formatCode>
                <c:ptCount val="7"/>
                <c:pt idx="0">
                  <c:v>555</c:v>
                </c:pt>
                <c:pt idx="1">
                  <c:v>483</c:v>
                </c:pt>
                <c:pt idx="2">
                  <c:v>316</c:v>
                </c:pt>
                <c:pt idx="3">
                  <c:v>328</c:v>
                </c:pt>
                <c:pt idx="4">
                  <c:v>220</c:v>
                </c:pt>
                <c:pt idx="5">
                  <c:v>181</c:v>
                </c:pt>
                <c:pt idx="6">
                  <c:v>168</c:v>
                </c:pt>
              </c:numCache>
            </c:numRef>
          </c:val>
          <c:extLst xmlns:c16r2="http://schemas.microsoft.com/office/drawing/2015/06/chart">
            <c:ext xmlns:c16="http://schemas.microsoft.com/office/drawing/2014/chart" uri="{C3380CC4-5D6E-409C-BE32-E72D297353CC}">
              <c16:uniqueId val="{00000000-8602-4FF0-8AC9-3550F28D602E}"/>
            </c:ext>
          </c:extLst>
        </c:ser>
        <c:dLbls>
          <c:showLegendKey val="0"/>
          <c:showVal val="0"/>
          <c:showCatName val="0"/>
          <c:showSerName val="0"/>
          <c:showPercent val="0"/>
          <c:showBubbleSize val="0"/>
        </c:dLbls>
        <c:gapWidth val="182"/>
        <c:axId val="386725072"/>
        <c:axId val="386725464"/>
      </c:barChart>
      <c:catAx>
        <c:axId val="38672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725464"/>
        <c:crosses val="autoZero"/>
        <c:auto val="1"/>
        <c:lblAlgn val="ctr"/>
        <c:lblOffset val="100"/>
        <c:noMultiLvlLbl val="0"/>
      </c:catAx>
      <c:valAx>
        <c:axId val="3867254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72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Fallecidos según ciudad</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1"/>
          <c:order val="0"/>
          <c:tx>
            <c:strRef>
              <c:f>'Accidentalidad Vial'!$C$57:$C$58</c:f>
              <c:strCache>
                <c:ptCount val="2"/>
                <c:pt idx="0">
                  <c:v>2021</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Vial'!$B$59:$B$64</c:f>
              <c:strCache>
                <c:ptCount val="6"/>
                <c:pt idx="0">
                  <c:v>Bogotá</c:v>
                </c:pt>
                <c:pt idx="1">
                  <c:v>Cali</c:v>
                </c:pt>
                <c:pt idx="2">
                  <c:v>Medellín</c:v>
                </c:pt>
                <c:pt idx="3">
                  <c:v>Cartagena</c:v>
                </c:pt>
                <c:pt idx="4">
                  <c:v>Villavicencio</c:v>
                </c:pt>
                <c:pt idx="5">
                  <c:v>Barranquilla</c:v>
                </c:pt>
              </c:strCache>
            </c:strRef>
          </c:cat>
          <c:val>
            <c:numRef>
              <c:f>'Accidentalidad Vial'!$C$59:$C$64</c:f>
              <c:numCache>
                <c:formatCode>#,##0</c:formatCode>
                <c:ptCount val="6"/>
                <c:pt idx="0">
                  <c:v>260</c:v>
                </c:pt>
                <c:pt idx="1">
                  <c:v>145</c:v>
                </c:pt>
                <c:pt idx="2">
                  <c:v>123</c:v>
                </c:pt>
                <c:pt idx="3">
                  <c:v>78</c:v>
                </c:pt>
                <c:pt idx="4">
                  <c:v>44</c:v>
                </c:pt>
                <c:pt idx="5">
                  <c:v>58</c:v>
                </c:pt>
              </c:numCache>
            </c:numRef>
          </c:val>
          <c:extLst xmlns:c16r2="http://schemas.microsoft.com/office/drawing/2015/06/chart">
            <c:ext xmlns:c16="http://schemas.microsoft.com/office/drawing/2014/chart" uri="{C3380CC4-5D6E-409C-BE32-E72D297353CC}">
              <c16:uniqueId val="{0000000C-2808-4941-8D01-AE1B2E48CC13}"/>
            </c:ext>
          </c:extLst>
        </c:ser>
        <c:ser>
          <c:idx val="2"/>
          <c:order val="1"/>
          <c:tx>
            <c:strRef>
              <c:f>'Accidentalidad Vial'!$D$57:$D$58</c:f>
              <c:strCache>
                <c:ptCount val="2"/>
                <c:pt idx="0">
                  <c:v>2022</c:v>
                </c:pt>
              </c:strCache>
            </c:strRef>
          </c:tx>
          <c:spPr>
            <a:solidFill>
              <a:srgbClr val="002060"/>
            </a:solidFill>
            <a:ln>
              <a:noFill/>
            </a:ln>
            <a:effectLst/>
          </c:spPr>
          <c:invertIfNegative val="0"/>
          <c:dLbls>
            <c:dLbl>
              <c:idx val="5"/>
              <c:layout>
                <c:manualLayout>
                  <c:x val="-3.8648687689388714E-3"/>
                  <c:y val="-1.372209480562886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rgbClr val="093E57"/>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Vial'!$B$59:$B$64</c:f>
              <c:strCache>
                <c:ptCount val="6"/>
                <c:pt idx="0">
                  <c:v>Bogotá</c:v>
                </c:pt>
                <c:pt idx="1">
                  <c:v>Cali</c:v>
                </c:pt>
                <c:pt idx="2">
                  <c:v>Medellín</c:v>
                </c:pt>
                <c:pt idx="3">
                  <c:v>Cartagena</c:v>
                </c:pt>
                <c:pt idx="4">
                  <c:v>Villavicencio</c:v>
                </c:pt>
                <c:pt idx="5">
                  <c:v>Barranquilla</c:v>
                </c:pt>
              </c:strCache>
            </c:strRef>
          </c:cat>
          <c:val>
            <c:numRef>
              <c:f>'Accidentalidad Vial'!$D$59:$D$64</c:f>
              <c:numCache>
                <c:formatCode>#,##0</c:formatCode>
                <c:ptCount val="6"/>
                <c:pt idx="0">
                  <c:v>238</c:v>
                </c:pt>
                <c:pt idx="1">
                  <c:v>166</c:v>
                </c:pt>
                <c:pt idx="2">
                  <c:v>136</c:v>
                </c:pt>
                <c:pt idx="3">
                  <c:v>90</c:v>
                </c:pt>
                <c:pt idx="4">
                  <c:v>67</c:v>
                </c:pt>
                <c:pt idx="5">
                  <c:v>66</c:v>
                </c:pt>
              </c:numCache>
            </c:numRef>
          </c:val>
          <c:extLst xmlns:c16r2="http://schemas.microsoft.com/office/drawing/2015/06/chart">
            <c:ext xmlns:c16="http://schemas.microsoft.com/office/drawing/2014/chart" uri="{C3380CC4-5D6E-409C-BE32-E72D297353CC}">
              <c16:uniqueId val="{00000000-4944-4556-996C-201C5687DB17}"/>
            </c:ext>
          </c:extLst>
        </c:ser>
        <c:dLbls>
          <c:showLegendKey val="0"/>
          <c:showVal val="0"/>
          <c:showCatName val="0"/>
          <c:showSerName val="0"/>
          <c:showPercent val="0"/>
          <c:showBubbleSize val="0"/>
        </c:dLbls>
        <c:gapWidth val="182"/>
        <c:axId val="386727424"/>
        <c:axId val="386727816"/>
      </c:barChart>
      <c:catAx>
        <c:axId val="386727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727816"/>
        <c:crosses val="autoZero"/>
        <c:auto val="1"/>
        <c:lblAlgn val="ctr"/>
        <c:lblOffset val="100"/>
        <c:noMultiLvlLbl val="0"/>
      </c:catAx>
      <c:valAx>
        <c:axId val="3867278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672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Víctimas fatales según condición agrupada de la víctima</a:t>
            </a:r>
          </a:p>
        </c:rich>
      </c:tx>
      <c:layout/>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2021</c:v>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'Accidentalidad Vial'!$B$16:$B$22</c:f>
              <c:strCache>
                <c:ptCount val="7"/>
                <c:pt idx="0">
                  <c:v>Usuario de moto</c:v>
                </c:pt>
                <c:pt idx="1">
                  <c:v>Peatón</c:v>
                </c:pt>
                <c:pt idx="2">
                  <c:v>Usuario de vehículo</c:v>
                </c:pt>
                <c:pt idx="3">
                  <c:v>Usuario bicicleta</c:v>
                </c:pt>
                <c:pt idx="4">
                  <c:v>Usuarios transporte de carga</c:v>
                </c:pt>
                <c:pt idx="5">
                  <c:v>Otros usuarios</c:v>
                </c:pt>
                <c:pt idx="6">
                  <c:v>Sin Información</c:v>
                </c:pt>
              </c:strCache>
            </c:strRef>
          </c:cat>
          <c:val>
            <c:numRef>
              <c:f>'Accidentalidad Vial'!$C$16:$C$22</c:f>
              <c:numCache>
                <c:formatCode>#,##0</c:formatCode>
                <c:ptCount val="7"/>
                <c:pt idx="0">
                  <c:v>2299</c:v>
                </c:pt>
                <c:pt idx="1">
                  <c:v>827</c:v>
                </c:pt>
                <c:pt idx="2">
                  <c:v>291</c:v>
                </c:pt>
                <c:pt idx="3">
                  <c:v>250</c:v>
                </c:pt>
                <c:pt idx="4">
                  <c:v>97</c:v>
                </c:pt>
                <c:pt idx="5">
                  <c:v>11</c:v>
                </c:pt>
                <c:pt idx="6">
                  <c:v>37</c:v>
                </c:pt>
              </c:numCache>
            </c:numRef>
          </c:val>
          <c:extLst xmlns:c16r2="http://schemas.microsoft.com/office/drawing/2015/06/chart">
            <c:ext xmlns:c16="http://schemas.microsoft.com/office/drawing/2014/chart" uri="{C3380CC4-5D6E-409C-BE32-E72D297353CC}">
              <c16:uniqueId val="{00000000-F6F9-4303-A709-07A0DBFDF80E}"/>
            </c:ext>
          </c:extLst>
        </c:ser>
        <c:ser>
          <c:idx val="3"/>
          <c:order val="1"/>
          <c:tx>
            <c:v>2022</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'Accidentalidad Vial'!$B$16:$B$22</c:f>
              <c:strCache>
                <c:ptCount val="7"/>
                <c:pt idx="0">
                  <c:v>Usuario de moto</c:v>
                </c:pt>
                <c:pt idx="1">
                  <c:v>Peatón</c:v>
                </c:pt>
                <c:pt idx="2">
                  <c:v>Usuario de vehículo</c:v>
                </c:pt>
                <c:pt idx="3">
                  <c:v>Usuario bicicleta</c:v>
                </c:pt>
                <c:pt idx="4">
                  <c:v>Usuarios transporte de carga</c:v>
                </c:pt>
                <c:pt idx="5">
                  <c:v>Otros usuarios</c:v>
                </c:pt>
                <c:pt idx="6">
                  <c:v>Sin Información</c:v>
                </c:pt>
              </c:strCache>
            </c:strRef>
          </c:cat>
          <c:val>
            <c:numRef>
              <c:f>'Accidentalidad Vial'!$D$16:$D$22</c:f>
              <c:numCache>
                <c:formatCode>#,##0</c:formatCode>
                <c:ptCount val="7"/>
                <c:pt idx="0">
                  <c:v>2622</c:v>
                </c:pt>
                <c:pt idx="1">
                  <c:v>968</c:v>
                </c:pt>
                <c:pt idx="2">
                  <c:v>346</c:v>
                </c:pt>
                <c:pt idx="3">
                  <c:v>249</c:v>
                </c:pt>
                <c:pt idx="4">
                  <c:v>129</c:v>
                </c:pt>
                <c:pt idx="5">
                  <c:v>25</c:v>
                </c:pt>
                <c:pt idx="6">
                  <c:v>39</c:v>
                </c:pt>
              </c:numCache>
            </c:numRef>
          </c:val>
          <c:extLst xmlns:c16r2="http://schemas.microsoft.com/office/drawing/2015/06/chart">
            <c:ext xmlns:c16="http://schemas.microsoft.com/office/drawing/2014/chart" uri="{C3380CC4-5D6E-409C-BE32-E72D297353CC}">
              <c16:uniqueId val="{00000001-E97E-498D-90D1-24D6367EA51B}"/>
            </c:ext>
          </c:extLst>
        </c:ser>
        <c:dLbls>
          <c:showLegendKey val="0"/>
          <c:showVal val="0"/>
          <c:showCatName val="0"/>
          <c:showSerName val="0"/>
          <c:showPercent val="0"/>
          <c:showBubbleSize val="0"/>
        </c:dLbls>
        <c:gapWidth val="219"/>
        <c:overlap val="-27"/>
        <c:axId val="392084368"/>
        <c:axId val="392087504"/>
      </c:barChart>
      <c:catAx>
        <c:axId val="39208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392087504"/>
        <c:crosses val="autoZero"/>
        <c:auto val="1"/>
        <c:lblAlgn val="ctr"/>
        <c:lblOffset val="100"/>
        <c:noMultiLvlLbl val="0"/>
      </c:catAx>
      <c:valAx>
        <c:axId val="392087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392084368"/>
        <c:crosses val="autoZero"/>
        <c:crossBetween val="between"/>
        <c:majorUnit val="1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 Variación anual de ingresos nominales operacionales por subsector de servicios</a:t>
            </a:r>
          </a:p>
        </c:rich>
      </c:tx>
      <c:layout>
        <c:manualLayout>
          <c:xMode val="edge"/>
          <c:yMode val="edge"/>
          <c:x val="0.14762686096101413"/>
          <c:y val="4.247786426650009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4.6859420149986668E-2"/>
          <c:y val="0.15008510902791189"/>
          <c:w val="0.93585226991727233"/>
          <c:h val="0.74092316055152185"/>
        </c:manualLayout>
      </c:layout>
      <c:lineChart>
        <c:grouping val="standard"/>
        <c:varyColors val="0"/>
        <c:ser>
          <c:idx val="0"/>
          <c:order val="0"/>
          <c:tx>
            <c:strRef>
              <c:f>'Datos EMS'!$B$1</c:f>
              <c:strCache>
                <c:ptCount val="1"/>
                <c:pt idx="0">
                  <c:v>Almacenamiento y actividades complementarias al transporte</c:v>
                </c:pt>
              </c:strCache>
            </c:strRef>
          </c:tx>
          <c:spPr>
            <a:ln w="15875" cap="rnd">
              <a:solidFill>
                <a:srgbClr val="002060"/>
              </a:solidFill>
              <a:round/>
            </a:ln>
            <a:effectLst/>
          </c:spPr>
          <c:marker>
            <c:symbol val="triangle"/>
            <c:size val="5"/>
            <c:spPr>
              <a:solidFill>
                <a:srgbClr val="002060"/>
              </a:solidFill>
              <a:ln w="9525">
                <a:solidFill>
                  <a:srgbClr val="002060"/>
                </a:solidFill>
              </a:ln>
              <a:effectLst/>
            </c:spPr>
          </c:marker>
          <c:dLbls>
            <c:dLbl>
              <c:idx val="9"/>
              <c:layout>
                <c:manualLayout>
                  <c:x val="-1.872749241258656E-2"/>
                  <c:y val="-3.52941111080850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2B7-4D26-B363-587D5292BE93}"/>
                </c:ext>
                <c:ext xmlns:c15="http://schemas.microsoft.com/office/drawing/2012/chart" uri="{CE6537A1-D6FC-4f65-9D91-7224C49458BB}">
                  <c15:layout/>
                </c:ext>
              </c:extLst>
            </c:dLbl>
            <c:dLbl>
              <c:idx val="25"/>
              <c:layout>
                <c:manualLayout>
                  <c:x val="-2.7370950449165002E-2"/>
                  <c:y val="-3.882352221889358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2B7-4D26-B363-587D5292BE93}"/>
                </c:ext>
                <c:ext xmlns:c15="http://schemas.microsoft.com/office/drawing/2012/chart" uri="{CE6537A1-D6FC-4f65-9D91-7224C49458BB}">
                  <c15:layout/>
                </c:ext>
              </c:extLst>
            </c:dLbl>
            <c:dLbl>
              <c:idx val="31"/>
              <c:layout>
                <c:manualLayout>
                  <c:x val="-2.0168068752016238E-2"/>
                  <c:y val="3.52941111080850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2B7-4D26-B363-587D5292BE93}"/>
                </c:ext>
                <c:ext xmlns:c15="http://schemas.microsoft.com/office/drawing/2012/chart" uri="{CE6537A1-D6FC-4f65-9D91-7224C49458BB}">
                  <c15:layout/>
                </c:ext>
              </c:extLst>
            </c:dLbl>
            <c:dLbl>
              <c:idx val="44"/>
              <c:layout>
                <c:manualLayout>
                  <c:x val="-1.7286916073156883E-2"/>
                  <c:y val="-2.82352888864680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795-4828-8A9C-7259C0D72B82}"/>
                </c:ext>
                <c:ext xmlns:c15="http://schemas.microsoft.com/office/drawing/2012/chart" uri="{CE6537A1-D6FC-4f65-9D91-7224C49458BB}">
                  <c15:layout/>
                </c:ext>
              </c:extLst>
            </c:dLbl>
            <c:dLbl>
              <c:idx val="51"/>
              <c:layout/>
              <c:showLegendKey val="0"/>
              <c:showVal val="1"/>
              <c:showCatName val="0"/>
              <c:showSerName val="0"/>
              <c:showPercent val="0"/>
              <c:showBubbleSize val="0"/>
              <c:extLst>
                <c:ext xmlns:c15="http://schemas.microsoft.com/office/drawing/2012/chart" uri="{CE6537A1-D6FC-4f65-9D91-7224C49458BB}">
                  <c15:layout/>
                </c:ext>
              </c:extLst>
            </c:dLbl>
            <c:dLbl>
              <c:idx val="54"/>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EMS'!$A$2:$A$56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'Datos EMS'!$B$2:$B$56</c:f>
              <c:numCache>
                <c:formatCode>0.0</c:formatCode>
                <c:ptCount val="55"/>
                <c:pt idx="0">
                  <c:v>7.9386999999999999</c:v>
                </c:pt>
                <c:pt idx="1">
                  <c:v>5.8091999999999997</c:v>
                </c:pt>
                <c:pt idx="2">
                  <c:v>0.7006</c:v>
                </c:pt>
                <c:pt idx="3">
                  <c:v>4.7765000000000004</c:v>
                </c:pt>
                <c:pt idx="4">
                  <c:v>8.8848000000000003</c:v>
                </c:pt>
                <c:pt idx="5">
                  <c:v>5.8842999999999996</c:v>
                </c:pt>
                <c:pt idx="6">
                  <c:v>2.3504</c:v>
                </c:pt>
                <c:pt idx="7">
                  <c:v>4.2925000000000004</c:v>
                </c:pt>
                <c:pt idx="8">
                  <c:v>11.760899999999999</c:v>
                </c:pt>
                <c:pt idx="9">
                  <c:v>13.799899999999999</c:v>
                </c:pt>
                <c:pt idx="10">
                  <c:v>12.9544</c:v>
                </c:pt>
                <c:pt idx="11">
                  <c:v>12.8073</c:v>
                </c:pt>
                <c:pt idx="12">
                  <c:v>10.919700000000001</c:v>
                </c:pt>
                <c:pt idx="13">
                  <c:v>10.4049</c:v>
                </c:pt>
                <c:pt idx="14">
                  <c:v>9.2257999999999996</c:v>
                </c:pt>
                <c:pt idx="15">
                  <c:v>11.2766</c:v>
                </c:pt>
                <c:pt idx="16">
                  <c:v>8.8430999999999997</c:v>
                </c:pt>
                <c:pt idx="17">
                  <c:v>6.7763</c:v>
                </c:pt>
                <c:pt idx="18">
                  <c:v>13.9945</c:v>
                </c:pt>
                <c:pt idx="19">
                  <c:v>12.6761</c:v>
                </c:pt>
                <c:pt idx="20">
                  <c:v>11.4796</c:v>
                </c:pt>
                <c:pt idx="21">
                  <c:v>8.9320000000000004</c:v>
                </c:pt>
                <c:pt idx="22">
                  <c:v>4.8295000000000003</c:v>
                </c:pt>
                <c:pt idx="23">
                  <c:v>5.2915000000000001</c:v>
                </c:pt>
                <c:pt idx="24">
                  <c:v>5.2916876428426747</c:v>
                </c:pt>
                <c:pt idx="25">
                  <c:v>13.528326827805429</c:v>
                </c:pt>
                <c:pt idx="26">
                  <c:v>6.8293017897007076</c:v>
                </c:pt>
                <c:pt idx="27">
                  <c:v>-19.009767879823173</c:v>
                </c:pt>
                <c:pt idx="28">
                  <c:v>-23.513534914512533</c:v>
                </c:pt>
                <c:pt idx="29">
                  <c:v>-25.570824127962538</c:v>
                </c:pt>
                <c:pt idx="30">
                  <c:v>-27.257573668603996</c:v>
                </c:pt>
                <c:pt idx="31">
                  <c:v>-27.346765312551696</c:v>
                </c:pt>
                <c:pt idx="32">
                  <c:v>-20.325883177052035</c:v>
                </c:pt>
                <c:pt idx="33">
                  <c:v>-17.797015286715961</c:v>
                </c:pt>
                <c:pt idx="34">
                  <c:v>-14.041896182942949</c:v>
                </c:pt>
                <c:pt idx="35">
                  <c:v>-17.411680377553878</c:v>
                </c:pt>
                <c:pt idx="36">
                  <c:v>-12.086153922681191</c:v>
                </c:pt>
                <c:pt idx="37">
                  <c:v>-14.032226597768656</c:v>
                </c:pt>
                <c:pt idx="38">
                  <c:v>-2.6090731312561957</c:v>
                </c:pt>
                <c:pt idx="39">
                  <c:v>23.011185240226965</c:v>
                </c:pt>
                <c:pt idx="40">
                  <c:v>32.643449536395735</c:v>
                </c:pt>
                <c:pt idx="41">
                  <c:v>60.479103306220793</c:v>
                </c:pt>
                <c:pt idx="42">
                  <c:v>59.848991834255344</c:v>
                </c:pt>
                <c:pt idx="43">
                  <c:v>51.280611195760599</c:v>
                </c:pt>
                <c:pt idx="44">
                  <c:v>50.352636576056568</c:v>
                </c:pt>
                <c:pt idx="45">
                  <c:v>42.362122437778993</c:v>
                </c:pt>
                <c:pt idx="46">
                  <c:v>53.272189769939217</c:v>
                </c:pt>
                <c:pt idx="47">
                  <c:v>54.741057024517744</c:v>
                </c:pt>
                <c:pt idx="48">
                  <c:v>55.614434114001909</c:v>
                </c:pt>
                <c:pt idx="49">
                  <c:v>48.022668033365903</c:v>
                </c:pt>
                <c:pt idx="50">
                  <c:v>45.294696059815607</c:v>
                </c:pt>
                <c:pt idx="51">
                  <c:v>38</c:v>
                </c:pt>
                <c:pt idx="52">
                  <c:v>44.9</c:v>
                </c:pt>
                <c:pt idx="53">
                  <c:v>18.5</c:v>
                </c:pt>
                <c:pt idx="54">
                  <c:v>27.9</c:v>
                </c:pt>
              </c:numCache>
            </c:numRef>
          </c:val>
          <c:smooth val="0"/>
          <c:extLst xmlns:c16r2="http://schemas.microsoft.com/office/drawing/2015/06/chart">
            <c:ext xmlns:c16="http://schemas.microsoft.com/office/drawing/2014/chart" uri="{C3380CC4-5D6E-409C-BE32-E72D297353CC}">
              <c16:uniqueId val="{00000001-68FF-4769-B467-C95184303AAD}"/>
            </c:ext>
          </c:extLst>
        </c:ser>
        <c:ser>
          <c:idx val="1"/>
          <c:order val="1"/>
          <c:tx>
            <c:strRef>
              <c:f>'Datos EMS'!$C$1</c:f>
              <c:strCache>
                <c:ptCount val="1"/>
                <c:pt idx="0">
                  <c:v>Correo y servicios de mensajería</c:v>
                </c:pt>
              </c:strCache>
            </c:strRef>
          </c:tx>
          <c:spPr>
            <a:ln w="15875" cap="rnd">
              <a:solidFill>
                <a:srgbClr val="FFC000"/>
              </a:solidFill>
              <a:round/>
            </a:ln>
            <a:effectLst/>
          </c:spPr>
          <c:marker>
            <c:symbol val="circle"/>
            <c:size val="5"/>
            <c:spPr>
              <a:solidFill>
                <a:srgbClr val="FFC000"/>
              </a:solidFill>
              <a:ln w="9525">
                <a:solidFill>
                  <a:srgbClr val="FFC000"/>
                </a:solidFill>
              </a:ln>
              <a:effectLst/>
            </c:spPr>
          </c:marker>
          <c:dLbls>
            <c:dLbl>
              <c:idx val="3"/>
              <c:layout>
                <c:manualLayout>
                  <c:x val="-2.8811526788594628E-2"/>
                  <c:y val="-3.52941111080850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2B7-4D26-B363-587D5292BE93}"/>
                </c:ext>
                <c:ext xmlns:c15="http://schemas.microsoft.com/office/drawing/2012/chart" uri="{CE6537A1-D6FC-4f65-9D91-7224C49458BB}">
                  <c15:layout/>
                </c:ext>
              </c:extLst>
            </c:dLbl>
            <c:dLbl>
              <c:idx val="7"/>
              <c:layout>
                <c:manualLayout>
                  <c:x val="-2.8811526788594628E-2"/>
                  <c:y val="-2.82352888864680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2B7-4D26-B363-587D5292BE93}"/>
                </c:ext>
                <c:ext xmlns:c15="http://schemas.microsoft.com/office/drawing/2012/chart" uri="{CE6537A1-D6FC-4f65-9D91-7224C49458BB}">
                  <c15:layout/>
                </c:ext>
              </c:extLst>
            </c:dLbl>
            <c:dLbl>
              <c:idx val="18"/>
              <c:layout>
                <c:manualLayout>
                  <c:x val="-2.737095044916495E-2"/>
                  <c:y val="-4.235293332970202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2B7-4D26-B363-587D5292BE93}"/>
                </c:ext>
                <c:ext xmlns:c15="http://schemas.microsoft.com/office/drawing/2012/chart" uri="{CE6537A1-D6FC-4f65-9D91-7224C49458BB}">
                  <c15:layout/>
                </c:ext>
              </c:extLst>
            </c:dLbl>
            <c:dLbl>
              <c:idx val="27"/>
              <c:layout>
                <c:manualLayout>
                  <c:x val="-2.5930374109735164E-2"/>
                  <c:y val="3.176469999727651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2B7-4D26-B363-587D5292BE93}"/>
                </c:ext>
                <c:ext xmlns:c15="http://schemas.microsoft.com/office/drawing/2012/chart" uri="{CE6537A1-D6FC-4f65-9D91-7224C49458BB}">
                  <c15:layout/>
                </c:ext>
              </c:extLst>
            </c:dLbl>
            <c:dLbl>
              <c:idx val="30"/>
              <c:layout>
                <c:manualLayout>
                  <c:x val="-2.5930374109735272E-2"/>
                  <c:y val="-3.52941111080850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2B7-4D26-B363-587D5292BE93}"/>
                </c:ext>
                <c:ext xmlns:c15="http://schemas.microsoft.com/office/drawing/2012/chart" uri="{CE6537A1-D6FC-4f65-9D91-7224C49458BB}">
                  <c15:layout/>
                </c:ext>
              </c:extLst>
            </c:dLbl>
            <c:dLbl>
              <c:idx val="35"/>
              <c:layout>
                <c:manualLayout>
                  <c:x val="-2.5930374109735164E-2"/>
                  <c:y val="-3.52941111080850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2B7-4D26-B363-587D5292BE93}"/>
                </c:ext>
                <c:ext xmlns:c15="http://schemas.microsoft.com/office/drawing/2012/chart" uri="{CE6537A1-D6FC-4f65-9D91-7224C49458BB}">
                  <c15:layout/>
                </c:ext>
              </c:extLst>
            </c:dLbl>
            <c:dLbl>
              <c:idx val="39"/>
              <c:layout>
                <c:manualLayout>
                  <c:x val="-2.593037410973527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2B7-4D26-B363-587D5292BE93}"/>
                </c:ext>
                <c:ext xmlns:c15="http://schemas.microsoft.com/office/drawing/2012/chart" uri="{CE6537A1-D6FC-4f65-9D91-7224C49458BB}">
                  <c15:layout/>
                </c:ext>
              </c:extLst>
            </c:dLbl>
            <c:dLbl>
              <c:idx val="44"/>
              <c:layout>
                <c:manualLayout>
                  <c:x val="-1.296518705486758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795-4828-8A9C-7259C0D72B82}"/>
                </c:ext>
                <c:ext xmlns:c15="http://schemas.microsoft.com/office/drawing/2012/chart" uri="{CE6537A1-D6FC-4f65-9D91-7224C49458BB}">
                  <c15:layout/>
                </c:ext>
              </c:extLst>
            </c:dLbl>
            <c:dLbl>
              <c:idx val="51"/>
              <c:layout/>
              <c:showLegendKey val="0"/>
              <c:showVal val="1"/>
              <c:showCatName val="0"/>
              <c:showSerName val="0"/>
              <c:showPercent val="0"/>
              <c:showBubbleSize val="0"/>
              <c:extLst>
                <c:ext xmlns:c15="http://schemas.microsoft.com/office/drawing/2012/chart" uri="{CE6537A1-D6FC-4f65-9D91-7224C49458BB}">
                  <c15:layout/>
                </c:ext>
              </c:extLst>
            </c:dLbl>
            <c:dLbl>
              <c:idx val="54"/>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 EMS'!$A$2:$A$56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'Datos EMS'!$C$2:$C$56</c:f>
              <c:numCache>
                <c:formatCode>0.0</c:formatCode>
                <c:ptCount val="55"/>
                <c:pt idx="0">
                  <c:v>12.7098</c:v>
                </c:pt>
                <c:pt idx="1">
                  <c:v>8.4481000000000002</c:v>
                </c:pt>
                <c:pt idx="2">
                  <c:v>5.8103999999999996</c:v>
                </c:pt>
                <c:pt idx="3">
                  <c:v>16.448</c:v>
                </c:pt>
                <c:pt idx="4">
                  <c:v>7.8384999999999998</c:v>
                </c:pt>
                <c:pt idx="5">
                  <c:v>7.1173999999999999</c:v>
                </c:pt>
                <c:pt idx="6">
                  <c:v>8.2143999999999995</c:v>
                </c:pt>
                <c:pt idx="7">
                  <c:v>13.2348</c:v>
                </c:pt>
                <c:pt idx="8">
                  <c:v>8.2090999999999994</c:v>
                </c:pt>
                <c:pt idx="9">
                  <c:v>7.8997999999999999</c:v>
                </c:pt>
                <c:pt idx="10">
                  <c:v>6.4401999999999999</c:v>
                </c:pt>
                <c:pt idx="11">
                  <c:v>8.4239999999999995</c:v>
                </c:pt>
                <c:pt idx="12">
                  <c:v>5.5873999999999997</c:v>
                </c:pt>
                <c:pt idx="13">
                  <c:v>12.1784</c:v>
                </c:pt>
                <c:pt idx="14">
                  <c:v>7.7276999999999996</c:v>
                </c:pt>
                <c:pt idx="15">
                  <c:v>9.9185999999999996</c:v>
                </c:pt>
                <c:pt idx="16">
                  <c:v>12.9726</c:v>
                </c:pt>
                <c:pt idx="17">
                  <c:v>5.8609</c:v>
                </c:pt>
                <c:pt idx="18">
                  <c:v>13.412599999999999</c:v>
                </c:pt>
                <c:pt idx="19">
                  <c:v>7.8479999999999999</c:v>
                </c:pt>
                <c:pt idx="20">
                  <c:v>9.7044999999999995</c:v>
                </c:pt>
                <c:pt idx="21">
                  <c:v>11.112500000000001</c:v>
                </c:pt>
                <c:pt idx="22">
                  <c:v>11.588699999999999</c:v>
                </c:pt>
                <c:pt idx="23">
                  <c:v>10.0358</c:v>
                </c:pt>
                <c:pt idx="24">
                  <c:v>6.8819966182250454</c:v>
                </c:pt>
                <c:pt idx="25">
                  <c:v>6.6935400723040743</c:v>
                </c:pt>
                <c:pt idx="26">
                  <c:v>-6.7268506212812724</c:v>
                </c:pt>
                <c:pt idx="27">
                  <c:v>-27.75004147291132</c:v>
                </c:pt>
                <c:pt idx="28">
                  <c:v>-5.9985545072364914</c:v>
                </c:pt>
                <c:pt idx="29">
                  <c:v>15.004185127862769</c:v>
                </c:pt>
                <c:pt idx="30">
                  <c:v>17.409059438483524</c:v>
                </c:pt>
                <c:pt idx="31">
                  <c:v>8.3710944471904156</c:v>
                </c:pt>
                <c:pt idx="32">
                  <c:v>13.877548279557899</c:v>
                </c:pt>
                <c:pt idx="33">
                  <c:v>10.000926677775837</c:v>
                </c:pt>
                <c:pt idx="34">
                  <c:v>11.75983664771212</c:v>
                </c:pt>
                <c:pt idx="35">
                  <c:v>20.455731624737197</c:v>
                </c:pt>
                <c:pt idx="36">
                  <c:v>12.883866553995006</c:v>
                </c:pt>
                <c:pt idx="37">
                  <c:v>7.8195233381189695</c:v>
                </c:pt>
                <c:pt idx="38">
                  <c:v>35.952534438581068</c:v>
                </c:pt>
                <c:pt idx="39">
                  <c:v>77.12244332436893</c:v>
                </c:pt>
                <c:pt idx="40">
                  <c:v>9.062592989128305</c:v>
                </c:pt>
                <c:pt idx="41">
                  <c:v>8.6491288847368963</c:v>
                </c:pt>
                <c:pt idx="42">
                  <c:v>3.4342238356264545</c:v>
                </c:pt>
                <c:pt idx="43">
                  <c:v>15.038412682002189</c:v>
                </c:pt>
                <c:pt idx="44">
                  <c:v>10.207284813064675</c:v>
                </c:pt>
                <c:pt idx="45">
                  <c:v>11.687258992754778</c:v>
                </c:pt>
                <c:pt idx="46">
                  <c:v>20.119331345865604</c:v>
                </c:pt>
                <c:pt idx="47">
                  <c:v>16.172643045037077</c:v>
                </c:pt>
                <c:pt idx="48">
                  <c:v>12.555989851951693</c:v>
                </c:pt>
                <c:pt idx="49">
                  <c:v>11.84151093864925</c:v>
                </c:pt>
                <c:pt idx="50">
                  <c:v>14.092733870513825</c:v>
                </c:pt>
                <c:pt idx="51">
                  <c:v>14.8</c:v>
                </c:pt>
                <c:pt idx="52">
                  <c:v>24.2</c:v>
                </c:pt>
                <c:pt idx="53">
                  <c:v>25.9</c:v>
                </c:pt>
                <c:pt idx="54">
                  <c:v>9</c:v>
                </c:pt>
              </c:numCache>
            </c:numRef>
          </c:val>
          <c:smooth val="0"/>
          <c:extLst xmlns:c16r2="http://schemas.microsoft.com/office/drawing/2015/06/chart">
            <c:ext xmlns:c16="http://schemas.microsoft.com/office/drawing/2014/chart" uri="{C3380CC4-5D6E-409C-BE32-E72D297353CC}">
              <c16:uniqueId val="{00000003-68FF-4769-B467-C95184303AAD}"/>
            </c:ext>
          </c:extLst>
        </c:ser>
        <c:dLbls>
          <c:showLegendKey val="0"/>
          <c:showVal val="0"/>
          <c:showCatName val="0"/>
          <c:showSerName val="0"/>
          <c:showPercent val="0"/>
          <c:showBubbleSize val="0"/>
        </c:dLbls>
        <c:marker val="1"/>
        <c:smooth val="0"/>
        <c:axId val="373268888"/>
        <c:axId val="373269672"/>
      </c:lineChart>
      <c:dateAx>
        <c:axId val="373268888"/>
        <c:scaling>
          <c:orientation val="minMax"/>
        </c:scaling>
        <c:delete val="0"/>
        <c:axPos val="b"/>
        <c:numFmt formatCode="mmm\-yy" sourceLinked="1"/>
        <c:majorTickMark val="out"/>
        <c:minorTickMark val="none"/>
        <c:tickLblPos val="nextTo"/>
        <c:spPr>
          <a:noFill/>
          <a:ln w="9525" cap="flat" cmpd="sng" algn="ctr">
            <a:solidFill>
              <a:srgbClr val="002060"/>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9672"/>
        <c:crosses val="autoZero"/>
        <c:auto val="1"/>
        <c:lblOffset val="100"/>
        <c:baseTimeUnit val="months"/>
      </c:dateAx>
      <c:valAx>
        <c:axId val="3732696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8888"/>
        <c:crosses val="autoZero"/>
        <c:crossBetween val="between"/>
      </c:val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r>
              <a: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rPr>
              <a:t>lesionados EN ACCIDENTES DE TRÁNSITO</a:t>
            </a:r>
          </a:p>
        </c:rich>
      </c:tx>
      <c:layout/>
      <c:overlay val="0"/>
      <c:spPr>
        <a:noFill/>
        <a:ln>
          <a:noFill/>
        </a:ln>
        <a:effectLst/>
      </c:spPr>
      <c:txPr>
        <a:bodyPr rot="0" spcFirstLastPara="1" vertOverflow="ellipsis" vert="horz" wrap="square" anchor="ctr" anchorCtr="1"/>
        <a:lstStyle/>
        <a:p>
          <a:pPr algn="ctr" rtl="0">
            <a:def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5DF6-48C0-B4A6-654AE719AA11}"/>
              </c:ext>
            </c:extLst>
          </c:dPt>
          <c:dPt>
            <c:idx val="1"/>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5DF6-48C0-B4A6-654AE719AA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'Accidentalidad Vial'!$G$93:$H$93</c:f>
            </c:numRef>
          </c:val>
          <c:extLst xmlns:c16r2="http://schemas.microsoft.com/office/drawing/2015/06/chart">
            <c:ext xmlns:c16="http://schemas.microsoft.com/office/drawing/2014/chart" uri="{C3380CC4-5D6E-409C-BE32-E72D297353CC}">
              <c16:uniqueId val="{00000004-5DF6-48C0-B4A6-654AE719AA11}"/>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'Accidentalidad Vial'!$G$94:$H$94</c15:sqref>
                        </c15:formulaRef>
                      </c:ext>
                    </c:extLst>
                  </c:multiLvlStrRef>
                </c15:cat>
              </c15:filteredCategoryTitle>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Víctimas Fatales según causa del accidente</a:t>
            </a:r>
          </a:p>
        </c:rich>
      </c:tx>
      <c:overlay val="0"/>
      <c:spPr>
        <a:noFill/>
        <a:ln>
          <a:noFill/>
        </a:ln>
        <a:effectLst/>
      </c:spPr>
      <c:txPr>
        <a:bodyPr rot="0" spcFirstLastPara="1" vertOverflow="ellipsis" vert="horz" wrap="square" anchor="ctr" anchorCtr="1"/>
        <a:lstStyle/>
        <a:p>
          <a:pPr>
            <a:defRPr sz="16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9534823638138926"/>
          <c:w val="0.65300468160395819"/>
          <c:h val="0.74895371799405697"/>
        </c:manualLayout>
      </c:layout>
      <c:pie3DChart>
        <c:varyColors val="1"/>
        <c:ser>
          <c:idx val="0"/>
          <c:order val="0"/>
          <c:dPt>
            <c:idx val="0"/>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E258-4112-A4B2-2D7F3DF2D4F2}"/>
              </c:ext>
            </c:extLst>
          </c:dPt>
          <c:dPt>
            <c:idx val="1"/>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E258-4112-A4B2-2D7F3DF2D4F2}"/>
              </c:ext>
            </c:extLst>
          </c:dPt>
          <c:dPt>
            <c:idx val="2"/>
            <c:bubble3D val="0"/>
            <c:spPr>
              <a:solidFill>
                <a:schemeClr val="bg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E258-4112-A4B2-2D7F3DF2D4F2}"/>
              </c:ext>
            </c:extLst>
          </c:dPt>
          <c:dPt>
            <c:idx val="3"/>
            <c:bubble3D val="0"/>
            <c:spPr>
              <a:solidFill>
                <a:schemeClr val="accent6">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E258-4112-A4B2-2D7F3DF2D4F2}"/>
              </c:ext>
            </c:extLst>
          </c:dPt>
          <c:dPt>
            <c:idx val="4"/>
            <c:bubble3D val="0"/>
            <c:spPr>
              <a:solidFill>
                <a:srgbClr val="32879E"/>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E258-4112-A4B2-2D7F3DF2D4F2}"/>
              </c:ext>
            </c:extLst>
          </c:dPt>
          <c:dPt>
            <c:idx val="5"/>
            <c:bubble3D val="0"/>
            <c:spPr>
              <a:solidFill>
                <a:schemeClr val="accent3">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E258-4112-A4B2-2D7F3DF2D4F2}"/>
              </c:ext>
            </c:extLst>
          </c:dPt>
          <c:dPt>
            <c:idx val="6"/>
            <c:bubble3D val="0"/>
            <c:spPr>
              <a:solidFill>
                <a:srgbClr val="C0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D-E258-4112-A4B2-2D7F3DF2D4F2}"/>
              </c:ext>
            </c:extLst>
          </c:dPt>
          <c:dPt>
            <c:idx val="7"/>
            <c:bubble3D val="0"/>
            <c:spPr>
              <a:solidFill>
                <a:schemeClr val="accent1">
                  <a:tint val="46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F-E258-4112-A4B2-2D7F3DF2D4F2}"/>
              </c:ext>
            </c:extLst>
          </c:dPt>
          <c:cat>
            <c:multiLvlStrRef>
              <c:f>'Accidentalidad Vial'!$B$89:$B$96</c:f>
            </c:multiLvlStrRef>
          </c:cat>
          <c:val>
            <c:numRef>
              <c:f>'Accidentalidad Vial'!$C$89:$C$96</c:f>
            </c:numRef>
          </c:val>
          <c:extLst xmlns:c16r2="http://schemas.microsoft.com/office/drawing/2015/06/chart">
            <c:ext xmlns:c16="http://schemas.microsoft.com/office/drawing/2014/chart" uri="{C3380CC4-5D6E-409C-BE32-E72D297353CC}">
              <c16:uniqueId val="{00000010-E258-4112-A4B2-2D7F3DF2D4F2}"/>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59732647533154848"/>
          <c:y val="0.19057263730844079"/>
          <c:w val="0.39074248046722093"/>
          <c:h val="0.75850491613995397"/>
        </c:manualLayout>
      </c:layout>
      <c:overlay val="0"/>
      <c:spPr>
        <a:noFill/>
        <a:ln>
          <a:noFill/>
        </a:ln>
        <a:effectLst/>
      </c:spPr>
      <c:txPr>
        <a:bodyPr rot="0" spcFirstLastPara="1" vertOverflow="ellipsis" vert="horz" wrap="square" anchor="ctr" anchorCtr="1"/>
        <a:lstStyle/>
        <a:p>
          <a:pPr>
            <a:defRPr sz="900" b="0"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cap="none" baseline="0">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Víctimas Fatales según día de la semana</a:t>
            </a:r>
          </a:p>
        </c:rich>
      </c:tx>
      <c:layout>
        <c:manualLayout>
          <c:xMode val="edge"/>
          <c:yMode val="edge"/>
          <c:x val="0.1565971128608924"/>
          <c:y val="1.85185185185185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Vial'!$B$112:$B$118</c:f>
            </c:multiLvlStrRef>
          </c:cat>
          <c:val>
            <c:numRef>
              <c:f>'Accidentalidad Vial'!$C$112:$C$118</c:f>
            </c:numRef>
          </c:val>
          <c:extLst xmlns:c16r2="http://schemas.microsoft.com/office/drawing/2015/06/chart">
            <c:ext xmlns:c16="http://schemas.microsoft.com/office/drawing/2014/chart" uri="{C3380CC4-5D6E-409C-BE32-E72D297353CC}">
              <c16:uniqueId val="{00000000-A242-4C3D-BFE1-86F630E8160E}"/>
            </c:ext>
          </c:extLst>
        </c:ser>
        <c:dLbls>
          <c:dLblPos val="outEnd"/>
          <c:showLegendKey val="0"/>
          <c:showVal val="1"/>
          <c:showCatName val="0"/>
          <c:showSerName val="0"/>
          <c:showPercent val="0"/>
          <c:showBubbleSize val="0"/>
        </c:dLbls>
        <c:gapWidth val="219"/>
        <c:overlap val="-27"/>
        <c:axId val="392085936"/>
        <c:axId val="392086328"/>
      </c:barChart>
      <c:catAx>
        <c:axId val="39208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92086328"/>
        <c:crosses val="autoZero"/>
        <c:auto val="1"/>
        <c:lblAlgn val="ctr"/>
        <c:lblOffset val="100"/>
        <c:noMultiLvlLbl val="0"/>
      </c:catAx>
      <c:valAx>
        <c:axId val="392086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92085936"/>
        <c:crosses val="autoZero"/>
        <c:crossBetween val="between"/>
        <c:majorUnit val="4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Fallecidos 2021/</a:t>
            </a:r>
            <a:r>
              <a:rPr lang="es-CO" b="1" baseline="0">
                <a:latin typeface="Arial" panose="020B0604020202020204" pitchFamily="34" charset="0"/>
                <a:cs typeface="Arial" panose="020B0604020202020204" pitchFamily="34" charset="0"/>
              </a:rPr>
              <a:t>2022</a:t>
            </a:r>
            <a:endParaRPr lang="es-CO"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'Accidentalidad Vial'!$C$76:$C$77</c:f>
              <c:strCache>
                <c:ptCount val="2"/>
                <c:pt idx="0">
                  <c:v>2021</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Vial'!$B$78:$B$83</c:f>
              <c:strCache>
                <c:ptCount val="6"/>
                <c:pt idx="0">
                  <c:v>Usuario de moto</c:v>
                </c:pt>
                <c:pt idx="1">
                  <c:v>Peatón</c:v>
                </c:pt>
                <c:pt idx="2">
                  <c:v>Usuario de vehículo</c:v>
                </c:pt>
                <c:pt idx="3">
                  <c:v>Usuario bicicleta</c:v>
                </c:pt>
                <c:pt idx="4">
                  <c:v>Usuarios transporte de carga</c:v>
                </c:pt>
                <c:pt idx="5">
                  <c:v>Otros Usuarios</c:v>
                </c:pt>
              </c:strCache>
            </c:strRef>
          </c:cat>
          <c:val>
            <c:numRef>
              <c:f>'Accidentalidad Vial'!$C$78:$C$83</c:f>
              <c:numCache>
                <c:formatCode>#,##0</c:formatCode>
                <c:ptCount val="6"/>
                <c:pt idx="0">
                  <c:v>414</c:v>
                </c:pt>
                <c:pt idx="1">
                  <c:v>107</c:v>
                </c:pt>
                <c:pt idx="2">
                  <c:v>45</c:v>
                </c:pt>
                <c:pt idx="3">
                  <c:v>63</c:v>
                </c:pt>
                <c:pt idx="4">
                  <c:v>12</c:v>
                </c:pt>
                <c:pt idx="5">
                  <c:v>0</c:v>
                </c:pt>
              </c:numCache>
            </c:numRef>
          </c:val>
        </c:ser>
        <c:ser>
          <c:idx val="0"/>
          <c:order val="1"/>
          <c:tx>
            <c:strRef>
              <c:f>'Accidentalidad Vial'!$D$76:$D$77</c:f>
              <c:strCache>
                <c:ptCount val="2"/>
                <c:pt idx="0">
                  <c:v>2022</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Vial'!$B$78:$B$83</c:f>
              <c:strCache>
                <c:ptCount val="6"/>
                <c:pt idx="0">
                  <c:v>Usuario de moto</c:v>
                </c:pt>
                <c:pt idx="1">
                  <c:v>Peatón</c:v>
                </c:pt>
                <c:pt idx="2">
                  <c:v>Usuario de vehículo</c:v>
                </c:pt>
                <c:pt idx="3">
                  <c:v>Usuario bicicleta</c:v>
                </c:pt>
                <c:pt idx="4">
                  <c:v>Usuarios transporte de carga</c:v>
                </c:pt>
                <c:pt idx="5">
                  <c:v>Otros Usuarios</c:v>
                </c:pt>
              </c:strCache>
            </c:strRef>
          </c:cat>
          <c:val>
            <c:numRef>
              <c:f>'Accidentalidad Vial'!$D$78:$D$83</c:f>
              <c:numCache>
                <c:formatCode>#,##0</c:formatCode>
                <c:ptCount val="6"/>
                <c:pt idx="0">
                  <c:v>489</c:v>
                </c:pt>
                <c:pt idx="1">
                  <c:v>122</c:v>
                </c:pt>
                <c:pt idx="2">
                  <c:v>72</c:v>
                </c:pt>
                <c:pt idx="3">
                  <c:v>54</c:v>
                </c:pt>
                <c:pt idx="4">
                  <c:v>28</c:v>
                </c:pt>
                <c:pt idx="5">
                  <c:v>1</c:v>
                </c:pt>
              </c:numCache>
            </c:numRef>
          </c:val>
        </c:ser>
        <c:dLbls>
          <c:dLblPos val="outEnd"/>
          <c:showLegendKey val="0"/>
          <c:showVal val="1"/>
          <c:showCatName val="0"/>
          <c:showSerName val="0"/>
          <c:showPercent val="0"/>
          <c:showBubbleSize val="0"/>
        </c:dLbls>
        <c:gapWidth val="219"/>
        <c:overlap val="-27"/>
        <c:axId val="392086720"/>
        <c:axId val="392077704"/>
      </c:barChart>
      <c:catAx>
        <c:axId val="39208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92077704"/>
        <c:crosses val="autoZero"/>
        <c:auto val="1"/>
        <c:lblAlgn val="ctr"/>
        <c:lblOffset val="100"/>
        <c:noMultiLvlLbl val="0"/>
      </c:catAx>
      <c:valAx>
        <c:axId val="392077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392086720"/>
        <c:crosses val="autoZero"/>
        <c:crossBetween val="between"/>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Víctimas fatales según condición agrupada de la víctima</a:t>
            </a:r>
          </a:p>
        </c:rich>
      </c:tx>
      <c:layout/>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'Accidentalidad Vial'!$B$30:$B$36</c:f>
              <c:strCache>
                <c:ptCount val="7"/>
                <c:pt idx="0">
                  <c:v>Usuario de moto</c:v>
                </c:pt>
                <c:pt idx="1">
                  <c:v>Peatón</c:v>
                </c:pt>
                <c:pt idx="2">
                  <c:v>Usuario de vehículo</c:v>
                </c:pt>
                <c:pt idx="3">
                  <c:v>Usuario bicicleta</c:v>
                </c:pt>
                <c:pt idx="4">
                  <c:v>Usuarios transporte de carga</c:v>
                </c:pt>
                <c:pt idx="5">
                  <c:v>Otros usuarios</c:v>
                </c:pt>
                <c:pt idx="6">
                  <c:v>Sin Información</c:v>
                </c:pt>
              </c:strCache>
            </c:strRef>
          </c:cat>
          <c:val>
            <c:numRef>
              <c:f>'Accidentalidad Vial'!$C$30:$C$36</c:f>
              <c:numCache>
                <c:formatCode>#,##0</c:formatCode>
                <c:ptCount val="7"/>
                <c:pt idx="0">
                  <c:v>5598</c:v>
                </c:pt>
                <c:pt idx="1">
                  <c:v>1262</c:v>
                </c:pt>
                <c:pt idx="2">
                  <c:v>893</c:v>
                </c:pt>
                <c:pt idx="3">
                  <c:v>771</c:v>
                </c:pt>
                <c:pt idx="4">
                  <c:v>42</c:v>
                </c:pt>
                <c:pt idx="5">
                  <c:v>14</c:v>
                </c:pt>
                <c:pt idx="6">
                  <c:v>2</c:v>
                </c:pt>
              </c:numCache>
            </c:numRef>
          </c:val>
          <c:extLst xmlns:c16r2="http://schemas.microsoft.com/office/drawing/2015/06/chart">
            <c:ext xmlns:c16="http://schemas.microsoft.com/office/drawing/2014/chart" uri="{C3380CC4-5D6E-409C-BE32-E72D297353CC}">
              <c16:uniqueId val="{00000000-F6F9-4303-A709-07A0DBFDF80E}"/>
            </c:ext>
          </c:extLst>
        </c:ser>
        <c:ser>
          <c:idx val="3"/>
          <c:order val="1"/>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'Accidentalidad Vial'!$B$30:$B$36</c:f>
              <c:strCache>
                <c:ptCount val="7"/>
                <c:pt idx="0">
                  <c:v>Usuario de moto</c:v>
                </c:pt>
                <c:pt idx="1">
                  <c:v>Peatón</c:v>
                </c:pt>
                <c:pt idx="2">
                  <c:v>Usuario de vehículo</c:v>
                </c:pt>
                <c:pt idx="3">
                  <c:v>Usuario bicicleta</c:v>
                </c:pt>
                <c:pt idx="4">
                  <c:v>Usuarios transporte de carga</c:v>
                </c:pt>
                <c:pt idx="5">
                  <c:v>Otros usuarios</c:v>
                </c:pt>
                <c:pt idx="6">
                  <c:v>Sin Información</c:v>
                </c:pt>
              </c:strCache>
            </c:strRef>
          </c:cat>
          <c:val>
            <c:numRef>
              <c:f>'Accidentalidad Vial'!$D$30:$D$36</c:f>
              <c:numCache>
                <c:formatCode>#,##0</c:formatCode>
                <c:ptCount val="7"/>
                <c:pt idx="0">
                  <c:v>8394</c:v>
                </c:pt>
                <c:pt idx="1">
                  <c:v>2544</c:v>
                </c:pt>
                <c:pt idx="2">
                  <c:v>1378</c:v>
                </c:pt>
                <c:pt idx="3">
                  <c:v>1132</c:v>
                </c:pt>
                <c:pt idx="4">
                  <c:v>78</c:v>
                </c:pt>
                <c:pt idx="5">
                  <c:v>40</c:v>
                </c:pt>
                <c:pt idx="6">
                  <c:v>18</c:v>
                </c:pt>
              </c:numCache>
            </c:numRef>
          </c:val>
          <c:extLst xmlns:c16r2="http://schemas.microsoft.com/office/drawing/2015/06/chart">
            <c:ext xmlns:c16="http://schemas.microsoft.com/office/drawing/2014/chart" uri="{C3380CC4-5D6E-409C-BE32-E72D297353CC}">
              <c16:uniqueId val="{00000001-E97E-498D-90D1-24D6367EA51B}"/>
            </c:ext>
          </c:extLst>
        </c:ser>
        <c:dLbls>
          <c:showLegendKey val="0"/>
          <c:showVal val="0"/>
          <c:showCatName val="0"/>
          <c:showSerName val="0"/>
          <c:showPercent val="0"/>
          <c:showBubbleSize val="0"/>
        </c:dLbls>
        <c:gapWidth val="219"/>
        <c:overlap val="-27"/>
        <c:axId val="392075352"/>
        <c:axId val="392074568"/>
      </c:barChart>
      <c:catAx>
        <c:axId val="39207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392074568"/>
        <c:crosses val="autoZero"/>
        <c:auto val="1"/>
        <c:lblAlgn val="ctr"/>
        <c:lblOffset val="100"/>
        <c:noMultiLvlLbl val="0"/>
      </c:catAx>
      <c:valAx>
        <c:axId val="392074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392075352"/>
        <c:crosses val="autoZero"/>
        <c:crossBetween val="between"/>
        <c:majorUnit val="1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200">
                <a:latin typeface="Arial" panose="020B0604020202020204" pitchFamily="34" charset="0"/>
                <a:cs typeface="Arial" panose="020B0604020202020204" pitchFamily="34" charset="0"/>
              </a:rPr>
              <a:t>FALLECIDOS</a:t>
            </a:r>
            <a:r>
              <a:rPr lang="es-CO" sz="1200" baseline="0">
                <a:latin typeface="Arial" panose="020B0604020202020204" pitchFamily="34" charset="0"/>
                <a:cs typeface="Arial" panose="020B0604020202020204" pitchFamily="34" charset="0"/>
              </a:rPr>
              <a:t> EN ACCIDENTES DE TRÁNSITO</a:t>
            </a:r>
            <a:endParaRPr lang="es-CO" sz="1200">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8539-4751-9C72-9881B8325449}"/>
              </c:ext>
            </c:extLst>
          </c:dPt>
          <c:dPt>
            <c:idx val="1"/>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8539-4751-9C72-9881B832544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'[1]Accidentalidad Vial'!$H$90:$I$90</c:f>
              <c:strCache>
                <c:ptCount val="2"/>
                <c:pt idx="0">
                  <c:v>Implica Transporte de Carga</c:v>
                </c:pt>
                <c:pt idx="1">
                  <c:v>Otros Actores</c:v>
                </c:pt>
              </c:strCache>
            </c:strRef>
          </c:cat>
          <c:val>
            <c:numRef>
              <c:f>'[1]Accidentalidad Vial'!$H$89:$I$89</c:f>
              <c:numCache>
                <c:formatCode>General</c:formatCode>
                <c:ptCount val="2"/>
                <c:pt idx="0">
                  <c:v>0.17568117120780805</c:v>
                </c:pt>
                <c:pt idx="1">
                  <c:v>0.82431882879219198</c:v>
                </c:pt>
              </c:numCache>
            </c:numRef>
          </c:val>
          <c:extLst xmlns:c16r2="http://schemas.microsoft.com/office/drawing/2015/06/chart">
            <c:ext xmlns:c16="http://schemas.microsoft.com/office/drawing/2014/chart" uri="{C3380CC4-5D6E-409C-BE32-E72D297353CC}">
              <c16:uniqueId val="{00000004-8539-4751-9C72-9881B8325449}"/>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(2'!$B$16:$B$27</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(2'!$C$16:$C$27</c:f>
              <c:numCache>
                <c:formatCode>#,##0.00</c:formatCode>
                <c:ptCount val="9"/>
                <c:pt idx="0">
                  <c:v>1.41</c:v>
                </c:pt>
                <c:pt idx="1">
                  <c:v>1.23</c:v>
                </c:pt>
                <c:pt idx="2">
                  <c:v>1.3</c:v>
                </c:pt>
                <c:pt idx="3">
                  <c:v>1.19</c:v>
                </c:pt>
                <c:pt idx="4">
                  <c:v>1.37</c:v>
                </c:pt>
                <c:pt idx="5">
                  <c:v>1.21</c:v>
                </c:pt>
                <c:pt idx="6">
                  <c:v>1.34</c:v>
                </c:pt>
                <c:pt idx="7">
                  <c:v>1.42</c:v>
                </c:pt>
                <c:pt idx="8">
                  <c:v>1.37</c:v>
                </c:pt>
              </c:numCache>
            </c:numRef>
          </c:val>
          <c:extLst xmlns:c16r2="http://schemas.microsoft.com/office/drawing/2015/06/chart">
            <c:ext xmlns:c16="http://schemas.microsoft.com/office/drawing/2014/chart" uri="{C3380CC4-5D6E-409C-BE32-E72D297353CC}">
              <c16:uniqueId val="{00000000-AF52-4116-9729-A3EF7118F76A}"/>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(2'!$B$16:$B$27</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(2'!$D$16:$D$27</c:f>
              <c:numCache>
                <c:formatCode>#,##0.00</c:formatCode>
                <c:ptCount val="9"/>
                <c:pt idx="0">
                  <c:v>1.25</c:v>
                </c:pt>
                <c:pt idx="1">
                  <c:v>1.35</c:v>
                </c:pt>
                <c:pt idx="2">
                  <c:v>1.21</c:v>
                </c:pt>
                <c:pt idx="3">
                  <c:v>1.1200000000000001</c:v>
                </c:pt>
                <c:pt idx="4">
                  <c:v>1.1499999999999999</c:v>
                </c:pt>
                <c:pt idx="5">
                  <c:v>1.1000000000000001</c:v>
                </c:pt>
                <c:pt idx="6">
                  <c:v>1.19</c:v>
                </c:pt>
                <c:pt idx="7">
                  <c:v>1.1200000000000001</c:v>
                </c:pt>
                <c:pt idx="8">
                  <c:v>1.36</c:v>
                </c:pt>
              </c:numCache>
            </c:numRef>
          </c:val>
          <c:extLst xmlns:c16r2="http://schemas.microsoft.com/office/drawing/2015/06/chart">
            <c:ext xmlns:c16="http://schemas.microsoft.com/office/drawing/2014/chart" uri="{C3380CC4-5D6E-409C-BE32-E72D297353CC}">
              <c16:uniqueId val="{00000001-AF52-4116-9729-A3EF7118F76A}"/>
            </c:ext>
          </c:extLst>
        </c:ser>
        <c:dLbls>
          <c:dLblPos val="outEnd"/>
          <c:showLegendKey val="0"/>
          <c:showVal val="1"/>
          <c:showCatName val="0"/>
          <c:showSerName val="0"/>
          <c:showPercent val="0"/>
          <c:showBubbleSize val="0"/>
        </c:dLbls>
        <c:gapWidth val="444"/>
        <c:overlap val="-90"/>
        <c:axId val="392083584"/>
        <c:axId val="392081232"/>
      </c:barChart>
      <c:catAx>
        <c:axId val="392083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81232"/>
        <c:crosses val="autoZero"/>
        <c:auto val="1"/>
        <c:lblAlgn val="ctr"/>
        <c:lblOffset val="100"/>
        <c:noMultiLvlLbl val="0"/>
      </c:catAx>
      <c:valAx>
        <c:axId val="392081232"/>
        <c:scaling>
          <c:orientation val="minMax"/>
        </c:scaling>
        <c:delete val="1"/>
        <c:axPos val="l"/>
        <c:numFmt formatCode="#,##0.00" sourceLinked="1"/>
        <c:majorTickMark val="none"/>
        <c:minorTickMark val="none"/>
        <c:tickLblPos val="nextTo"/>
        <c:crossAx val="39208358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(2'!$K$16:$K$24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(2'!$L$16:$L$24</c:f>
              <c:numCache>
                <c:formatCode>#,##0.0</c:formatCode>
                <c:ptCount val="9"/>
                <c:pt idx="0">
                  <c:v>7.2</c:v>
                </c:pt>
                <c:pt idx="1">
                  <c:v>6.4</c:v>
                </c:pt>
                <c:pt idx="2">
                  <c:v>4</c:v>
                </c:pt>
                <c:pt idx="3">
                  <c:v>6.6</c:v>
                </c:pt>
                <c:pt idx="4">
                  <c:v>5.5</c:v>
                </c:pt>
                <c:pt idx="5">
                  <c:v>6.1</c:v>
                </c:pt>
                <c:pt idx="6">
                  <c:v>7.3</c:v>
                </c:pt>
                <c:pt idx="7">
                  <c:v>6.6</c:v>
                </c:pt>
                <c:pt idx="8">
                  <c:v>4.3</c:v>
                </c:pt>
              </c:numCache>
            </c:numRef>
          </c:val>
          <c:extLst xmlns:c16r2="http://schemas.microsoft.com/office/drawing/2015/06/chart">
            <c:ext xmlns:c16="http://schemas.microsoft.com/office/drawing/2014/chart" uri="{C3380CC4-5D6E-409C-BE32-E72D297353CC}">
              <c16:uniqueId val="{00000000-A318-46F4-B9BE-DD6081EB5C5A}"/>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cat>
            <c:strRef>
              <c:f>'Portal Logístico de Colombi (2'!$K$16:$K$24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(2'!$M$16:$M$24</c:f>
              <c:numCache>
                <c:formatCode>#,##0.0</c:formatCode>
                <c:ptCount val="9"/>
                <c:pt idx="0">
                  <c:v>5.3</c:v>
                </c:pt>
                <c:pt idx="1">
                  <c:v>4.9000000000000004</c:v>
                </c:pt>
                <c:pt idx="2">
                  <c:v>5.3</c:v>
                </c:pt>
                <c:pt idx="3">
                  <c:v>4.0999999999999996</c:v>
                </c:pt>
                <c:pt idx="4">
                  <c:v>7.1</c:v>
                </c:pt>
                <c:pt idx="5" formatCode="#,##0.00">
                  <c:v>7.2</c:v>
                </c:pt>
                <c:pt idx="6">
                  <c:v>8.8000000000000007</c:v>
                </c:pt>
                <c:pt idx="7">
                  <c:v>7.4</c:v>
                </c:pt>
                <c:pt idx="8">
                  <c:v>9.4</c:v>
                </c:pt>
              </c:numCache>
            </c:numRef>
          </c:val>
          <c:extLst xmlns:c16r2="http://schemas.microsoft.com/office/drawing/2015/06/chart">
            <c:ext xmlns:c16="http://schemas.microsoft.com/office/drawing/2014/chart" uri="{C3380CC4-5D6E-409C-BE32-E72D297353CC}">
              <c16:uniqueId val="{00000001-A318-46F4-B9BE-DD6081EB5C5A}"/>
            </c:ext>
          </c:extLst>
        </c:ser>
        <c:dLbls>
          <c:showLegendKey val="0"/>
          <c:showVal val="0"/>
          <c:showCatName val="0"/>
          <c:showSerName val="0"/>
          <c:showPercent val="0"/>
          <c:showBubbleSize val="0"/>
        </c:dLbls>
        <c:gapWidth val="444"/>
        <c:overlap val="-90"/>
        <c:axId val="392083976"/>
        <c:axId val="392079664"/>
      </c:barChart>
      <c:catAx>
        <c:axId val="392083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9664"/>
        <c:crosses val="autoZero"/>
        <c:auto val="1"/>
        <c:lblAlgn val="ctr"/>
        <c:lblOffset val="100"/>
        <c:noMultiLvlLbl val="0"/>
      </c:catAx>
      <c:valAx>
        <c:axId val="392079664"/>
        <c:scaling>
          <c:orientation val="minMax"/>
        </c:scaling>
        <c:delete val="1"/>
        <c:axPos val="l"/>
        <c:numFmt formatCode="#,##0.0" sourceLinked="1"/>
        <c:majorTickMark val="none"/>
        <c:minorTickMark val="none"/>
        <c:tickLblPos val="nextTo"/>
        <c:crossAx val="39208397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(2'!$B$85:$B$96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(2'!$C$85:$C$96</c:f>
              <c:numCache>
                <c:formatCode>#,##0.00</c:formatCode>
                <c:ptCount val="11"/>
                <c:pt idx="0">
                  <c:v>1.0900000000000001</c:v>
                </c:pt>
                <c:pt idx="1">
                  <c:v>1.05</c:v>
                </c:pt>
                <c:pt idx="2">
                  <c:v>1.1299999999999999</c:v>
                </c:pt>
                <c:pt idx="3">
                  <c:v>1.0900000000000001</c:v>
                </c:pt>
                <c:pt idx="4">
                  <c:v>1.22</c:v>
                </c:pt>
                <c:pt idx="5">
                  <c:v>1.06</c:v>
                </c:pt>
                <c:pt idx="6">
                  <c:v>1.2</c:v>
                </c:pt>
                <c:pt idx="7">
                  <c:v>1.23</c:v>
                </c:pt>
                <c:pt idx="8">
                  <c:v>1.1100000000000001</c:v>
                </c:pt>
                <c:pt idx="9">
                  <c:v>1.1499999999999999</c:v>
                </c:pt>
                <c:pt idx="10">
                  <c:v>1.0900000000000001</c:v>
                </c:pt>
              </c:numCache>
            </c:numRef>
          </c:val>
          <c:extLst xmlns:c16r2="http://schemas.microsoft.com/office/drawing/2015/06/chart">
            <c:ext xmlns:c16="http://schemas.microsoft.com/office/drawing/2014/chart" uri="{C3380CC4-5D6E-409C-BE32-E72D297353CC}">
              <c16:uniqueId val="{00000000-5374-4049-A706-158A5AB0B808}"/>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(2'!$B$85:$B$96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(2'!$D$85:$D$96</c:f>
              <c:numCache>
                <c:formatCode>#,##0.00</c:formatCode>
                <c:ptCount val="11"/>
                <c:pt idx="0">
                  <c:v>1.0900000000000001</c:v>
                </c:pt>
                <c:pt idx="1">
                  <c:v>1.1000000000000001</c:v>
                </c:pt>
                <c:pt idx="2">
                  <c:v>1.0620000000000001</c:v>
                </c:pt>
                <c:pt idx="3">
                  <c:v>0.77</c:v>
                </c:pt>
                <c:pt idx="4">
                  <c:v>0.83</c:v>
                </c:pt>
                <c:pt idx="5">
                  <c:v>0.84</c:v>
                </c:pt>
                <c:pt idx="6">
                  <c:v>7.8E-2</c:v>
                </c:pt>
                <c:pt idx="7">
                  <c:v>1.4999999999999999E-2</c:v>
                </c:pt>
                <c:pt idx="8">
                  <c:v>0.08</c:v>
                </c:pt>
                <c:pt idx="9">
                  <c:v>0.443</c:v>
                </c:pt>
                <c:pt idx="10">
                  <c:v>0.158</c:v>
                </c:pt>
              </c:numCache>
            </c:numRef>
          </c:val>
          <c:extLst xmlns:c16r2="http://schemas.microsoft.com/office/drawing/2015/06/chart">
            <c:ext xmlns:c16="http://schemas.microsoft.com/office/drawing/2014/chart" uri="{C3380CC4-5D6E-409C-BE32-E72D297353CC}">
              <c16:uniqueId val="{00000001-5374-4049-A706-158A5AB0B808}"/>
            </c:ext>
          </c:extLst>
        </c:ser>
        <c:dLbls>
          <c:dLblPos val="outEnd"/>
          <c:showLegendKey val="0"/>
          <c:showVal val="1"/>
          <c:showCatName val="0"/>
          <c:showSerName val="0"/>
          <c:showPercent val="0"/>
          <c:showBubbleSize val="0"/>
        </c:dLbls>
        <c:gapWidth val="444"/>
        <c:overlap val="-90"/>
        <c:axId val="392072608"/>
        <c:axId val="392082800"/>
      </c:barChart>
      <c:catAx>
        <c:axId val="392072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82800"/>
        <c:crosses val="autoZero"/>
        <c:auto val="1"/>
        <c:lblAlgn val="ctr"/>
        <c:lblOffset val="100"/>
        <c:noMultiLvlLbl val="0"/>
      </c:catAx>
      <c:valAx>
        <c:axId val="392082800"/>
        <c:scaling>
          <c:orientation val="minMax"/>
        </c:scaling>
        <c:delete val="1"/>
        <c:axPos val="l"/>
        <c:numFmt formatCode="#,##0.00" sourceLinked="1"/>
        <c:majorTickMark val="none"/>
        <c:minorTickMark val="none"/>
        <c:tickLblPos val="nextTo"/>
        <c:crossAx val="39207260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(2'!$K$85:$K$96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(2'!$L$85:$L$96</c:f>
              <c:numCache>
                <c:formatCode>#,##0.0</c:formatCode>
                <c:ptCount val="11"/>
                <c:pt idx="0">
                  <c:v>81</c:v>
                </c:pt>
                <c:pt idx="1">
                  <c:v>81</c:v>
                </c:pt>
                <c:pt idx="2">
                  <c:v>81</c:v>
                </c:pt>
                <c:pt idx="3">
                  <c:v>73</c:v>
                </c:pt>
                <c:pt idx="4">
                  <c:v>73</c:v>
                </c:pt>
                <c:pt idx="5">
                  <c:v>65</c:v>
                </c:pt>
                <c:pt idx="6">
                  <c:v>66</c:v>
                </c:pt>
                <c:pt idx="7">
                  <c:v>64</c:v>
                </c:pt>
                <c:pt idx="8">
                  <c:v>64</c:v>
                </c:pt>
                <c:pt idx="9">
                  <c:v>63</c:v>
                </c:pt>
                <c:pt idx="10">
                  <c:v>67</c:v>
                </c:pt>
              </c:numCache>
            </c:numRef>
          </c:val>
          <c:extLst xmlns:c16r2="http://schemas.microsoft.com/office/drawing/2015/06/chart">
            <c:ext xmlns:c16="http://schemas.microsoft.com/office/drawing/2014/chart" uri="{C3380CC4-5D6E-409C-BE32-E72D297353CC}">
              <c16:uniqueId val="{00000000-F05E-4D4F-B2C8-1C4D39502F7C}"/>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cat>
            <c:strRef>
              <c:f>'Portal Logístico de Colombi (2'!$K$85:$K$96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(2'!$M$85:$M$96</c:f>
              <c:numCache>
                <c:formatCode>#,##0.0</c:formatCode>
                <c:ptCount val="11"/>
                <c:pt idx="0">
                  <c:v>65</c:v>
                </c:pt>
                <c:pt idx="1">
                  <c:v>66</c:v>
                </c:pt>
                <c:pt idx="2">
                  <c:v>60</c:v>
                </c:pt>
                <c:pt idx="3">
                  <c:v>36</c:v>
                </c:pt>
                <c:pt idx="4">
                  <c:v>39</c:v>
                </c:pt>
                <c:pt idx="5">
                  <c:v>39.085000000000001</c:v>
                </c:pt>
                <c:pt idx="6">
                  <c:v>1.1000000000000001</c:v>
                </c:pt>
                <c:pt idx="7">
                  <c:v>9.9760000000000001E-2</c:v>
                </c:pt>
                <c:pt idx="8" formatCode="#,##0.00">
                  <c:v>0.08</c:v>
                </c:pt>
                <c:pt idx="9">
                  <c:v>0.13</c:v>
                </c:pt>
                <c:pt idx="10">
                  <c:v>0.54869000000000001</c:v>
                </c:pt>
              </c:numCache>
            </c:numRef>
          </c:val>
          <c:extLst xmlns:c16r2="http://schemas.microsoft.com/office/drawing/2015/06/chart">
            <c:ext xmlns:c16="http://schemas.microsoft.com/office/drawing/2014/chart" uri="{C3380CC4-5D6E-409C-BE32-E72D297353CC}">
              <c16:uniqueId val="{00000001-F05E-4D4F-B2C8-1C4D39502F7C}"/>
            </c:ext>
          </c:extLst>
        </c:ser>
        <c:dLbls>
          <c:showLegendKey val="0"/>
          <c:showVal val="0"/>
          <c:showCatName val="0"/>
          <c:showSerName val="0"/>
          <c:showPercent val="0"/>
          <c:showBubbleSize val="0"/>
        </c:dLbls>
        <c:gapWidth val="444"/>
        <c:overlap val="-90"/>
        <c:axId val="392083192"/>
        <c:axId val="392076136"/>
      </c:barChart>
      <c:catAx>
        <c:axId val="392083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6136"/>
        <c:crosses val="autoZero"/>
        <c:auto val="1"/>
        <c:lblAlgn val="ctr"/>
        <c:lblOffset val="100"/>
        <c:noMultiLvlLbl val="0"/>
      </c:catAx>
      <c:valAx>
        <c:axId val="392076136"/>
        <c:scaling>
          <c:orientation val="minMax"/>
        </c:scaling>
        <c:delete val="1"/>
        <c:axPos val="l"/>
        <c:numFmt formatCode="#,##0.0" sourceLinked="1"/>
        <c:majorTickMark val="none"/>
        <c:minorTickMark val="none"/>
        <c:tickLblPos val="nextTo"/>
        <c:crossAx val="39208319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Exportaciones Valor (miles de dólares FOB)</a:t>
            </a:r>
          </a:p>
          <a:p>
            <a:pPr>
              <a:defRPr b="1"/>
            </a:pPr>
            <a:r>
              <a:rPr lang="es-CO" b="1"/>
              <a:t>2017 - 2022</a:t>
            </a:r>
          </a:p>
        </c:rich>
      </c:tx>
      <c:layout>
        <c:manualLayout>
          <c:xMode val="edge"/>
          <c:yMode val="edge"/>
          <c:x val="0.27888617786544145"/>
          <c:y val="3.2967082046228363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spPr>
            <a:solidFill>
              <a:schemeClr val="accent5">
                <a:lumMod val="60000"/>
                <a:lumOff val="40000"/>
              </a:schemeClr>
            </a:solidFill>
            <a:ln w="9525" cap="flat" cmpd="sng" algn="ctr">
              <a:solidFill>
                <a:srgbClr val="002060"/>
              </a:solidFill>
              <a:round/>
            </a:ln>
            <a:effectLst>
              <a:outerShdw blurRad="40000" dist="20000" dir="5400000" rotWithShape="0">
                <a:srgbClr val="000000">
                  <a:alpha val="38000"/>
                </a:srgbClr>
              </a:outerShdw>
            </a:effectLst>
          </c:spP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layout>
                <c:manualLayout>
                  <c:x val="-3.1942951397919131E-3"/>
                  <c:y val="-0.2243166819311912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1.5971475698959711E-3"/>
                  <c:y val="-2.09362236469112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6.3885902795838261E-3"/>
                  <c:y val="-0.2572164619477658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layout>
                <c:manualLayout>
                  <c:x val="0"/>
                  <c:y val="-5.084511457107000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1"/>
              <c:layout>
                <c:manualLayout>
                  <c:x val="-1.5971475698960151E-3"/>
                  <c:y val="-0.24824379467051824"/>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dLbl>
              <c:idx val="24"/>
              <c:layout>
                <c:manualLayout>
                  <c:x val="0"/>
                  <c:y val="-0.12262645278905129"/>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delete val="1"/>
              <c:extLst>
                <c:ext xmlns:c15="http://schemas.microsoft.com/office/drawing/2012/chart" uri="{CE6537A1-D6FC-4f65-9D91-7224C49458BB}"/>
              </c:extLst>
            </c:dLbl>
            <c:dLbl>
              <c:idx val="26"/>
              <c:delete val="1"/>
              <c:extLst>
                <c:ext xmlns:c15="http://schemas.microsoft.com/office/drawing/2012/chart" uri="{CE6537A1-D6FC-4f65-9D91-7224C49458BB}"/>
              </c:extLst>
            </c:dLbl>
            <c:dLbl>
              <c:idx val="27"/>
              <c:layout>
                <c:manualLayout>
                  <c:x val="-1.5971475698960151E-3"/>
                  <c:y val="-0.2542255728553500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delete val="1"/>
              <c:extLst>
                <c:ext xmlns:c15="http://schemas.microsoft.com/office/drawing/2012/chart" uri="{CE6537A1-D6FC-4f65-9D91-7224C49458BB}"/>
              </c:extLst>
            </c:dLbl>
            <c:dLbl>
              <c:idx val="29"/>
              <c:delete val="1"/>
              <c:extLst>
                <c:ext xmlns:c15="http://schemas.microsoft.com/office/drawing/2012/chart" uri="{CE6537A1-D6FC-4f65-9D91-7224C49458BB}"/>
              </c:extLst>
            </c:dLbl>
            <c:dLbl>
              <c:idx val="30"/>
              <c:delete val="1"/>
              <c:extLst>
                <c:ext xmlns:c15="http://schemas.microsoft.com/office/drawing/2012/chart" uri="{CE6537A1-D6FC-4f65-9D91-7224C49458BB}"/>
              </c:extLst>
            </c:dLbl>
            <c:dLbl>
              <c:idx val="31"/>
              <c:delete val="1"/>
              <c:extLst>
                <c:ext xmlns:c15="http://schemas.microsoft.com/office/drawing/2012/chart" uri="{CE6537A1-D6FC-4f65-9D91-7224C49458BB}"/>
              </c:extLst>
            </c:dLbl>
            <c:dLbl>
              <c:idx val="32"/>
              <c:delete val="1"/>
              <c:extLst>
                <c:ext xmlns:c15="http://schemas.microsoft.com/office/drawing/2012/chart" uri="{CE6537A1-D6FC-4f65-9D91-7224C49458BB}"/>
              </c:extLst>
            </c:dLbl>
            <c:dLbl>
              <c:idx val="33"/>
              <c:delete val="1"/>
              <c:extLst>
                <c:ext xmlns:c15="http://schemas.microsoft.com/office/drawing/2012/chart" uri="{CE6537A1-D6FC-4f65-9D91-7224C49458BB}"/>
              </c:extLst>
            </c:dLbl>
            <c:dLbl>
              <c:idx val="34"/>
              <c:delete val="1"/>
              <c:extLst>
                <c:ext xmlns:c15="http://schemas.microsoft.com/office/drawing/2012/chart" uri="{CE6537A1-D6FC-4f65-9D91-7224C49458BB}"/>
              </c:extLst>
            </c:dLbl>
            <c:dLbl>
              <c:idx val="35"/>
              <c:layout>
                <c:manualLayout>
                  <c:x val="4.7914427096878692E-3"/>
                  <c:y val="-0.227307571023607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6"/>
              <c:delete val="1"/>
              <c:extLst>
                <c:ext xmlns:c15="http://schemas.microsoft.com/office/drawing/2012/chart" uri="{CE6537A1-D6FC-4f65-9D91-7224C49458BB}"/>
              </c:extLst>
            </c:dLbl>
            <c:dLbl>
              <c:idx val="37"/>
              <c:delete val="1"/>
              <c:extLst>
                <c:ext xmlns:c15="http://schemas.microsoft.com/office/drawing/2012/chart" uri="{CE6537A1-D6FC-4f65-9D91-7224C49458BB}"/>
              </c:extLst>
            </c:dLbl>
            <c:dLbl>
              <c:idx val="38"/>
              <c:delete val="1"/>
              <c:extLst>
                <c:ext xmlns:c15="http://schemas.microsoft.com/office/drawing/2012/chart" uri="{CE6537A1-D6FC-4f65-9D91-7224C49458BB}"/>
              </c:extLst>
            </c:dLbl>
            <c:dLbl>
              <c:idx val="39"/>
              <c:layout>
                <c:manualLayout>
                  <c:x val="0"/>
                  <c:y val="-0.15253534371321001"/>
                </c:manualLayout>
              </c:layout>
              <c:showLegendKey val="0"/>
              <c:showVal val="1"/>
              <c:showCatName val="0"/>
              <c:showSerName val="0"/>
              <c:showPercent val="0"/>
              <c:showBubbleSize val="0"/>
              <c:extLst>
                <c:ext xmlns:c15="http://schemas.microsoft.com/office/drawing/2012/chart" uri="{CE6537A1-D6FC-4f65-9D91-7224C49458BB}">
                  <c15:layout/>
                </c:ext>
              </c:extLst>
            </c:dLbl>
            <c:dLbl>
              <c:idx val="40"/>
              <c:delete val="1"/>
              <c:extLst>
                <c:ext xmlns:c15="http://schemas.microsoft.com/office/drawing/2012/chart" uri="{CE6537A1-D6FC-4f65-9D91-7224C49458BB}"/>
              </c:extLst>
            </c:dLbl>
            <c:dLbl>
              <c:idx val="41"/>
              <c:delete val="1"/>
              <c:extLst>
                <c:ext xmlns:c15="http://schemas.microsoft.com/office/drawing/2012/chart" uri="{CE6537A1-D6FC-4f65-9D91-7224C49458BB}"/>
              </c:extLst>
            </c:dLbl>
            <c:dLbl>
              <c:idx val="42"/>
              <c:delete val="1"/>
              <c:extLst>
                <c:ext xmlns:c15="http://schemas.microsoft.com/office/drawing/2012/chart" uri="{CE6537A1-D6FC-4f65-9D91-7224C49458BB}"/>
              </c:extLst>
            </c:dLbl>
            <c:dLbl>
              <c:idx val="43"/>
              <c:delete val="1"/>
              <c:extLst>
                <c:ext xmlns:c15="http://schemas.microsoft.com/office/drawing/2012/chart" uri="{CE6537A1-D6FC-4f65-9D91-7224C49458BB}"/>
              </c:extLst>
            </c:dLbl>
            <c:dLbl>
              <c:idx val="44"/>
              <c:delete val="1"/>
              <c:extLst>
                <c:ext xmlns:c15="http://schemas.microsoft.com/office/drawing/2012/chart" uri="{CE6537A1-D6FC-4f65-9D91-7224C49458BB}"/>
              </c:extLst>
            </c:dLbl>
            <c:dLbl>
              <c:idx val="45"/>
              <c:delete val="1"/>
              <c:extLst>
                <c:ext xmlns:c15="http://schemas.microsoft.com/office/drawing/2012/chart" uri="{CE6537A1-D6FC-4f65-9D91-7224C49458BB}"/>
              </c:extLst>
            </c:dLbl>
            <c:dLbl>
              <c:idx val="46"/>
              <c:delete val="1"/>
              <c:extLst>
                <c:ext xmlns:c15="http://schemas.microsoft.com/office/drawing/2012/chart" uri="{CE6537A1-D6FC-4f65-9D91-7224C49458BB}"/>
              </c:extLst>
            </c:dLbl>
            <c:dLbl>
              <c:idx val="47"/>
              <c:delete val="1"/>
              <c:extLst>
                <c:ext xmlns:c15="http://schemas.microsoft.com/office/drawing/2012/chart" uri="{CE6537A1-D6FC-4f65-9D91-7224C49458BB}"/>
              </c:extLst>
            </c:dLbl>
            <c:dLbl>
              <c:idx val="48"/>
              <c:delete val="1"/>
              <c:extLst>
                <c:ext xmlns:c15="http://schemas.microsoft.com/office/drawing/2012/chart" uri="{CE6537A1-D6FC-4f65-9D91-7224C49458BB}"/>
              </c:extLst>
            </c:dLbl>
            <c:dLbl>
              <c:idx val="49"/>
              <c:delete val="1"/>
              <c:extLst>
                <c:ext xmlns:c15="http://schemas.microsoft.com/office/drawing/2012/chart" uri="{CE6537A1-D6FC-4f65-9D91-7224C49458BB}"/>
              </c:extLst>
            </c:dLbl>
            <c:dLbl>
              <c:idx val="50"/>
              <c:layout>
                <c:manualLayout>
                  <c:x val="-3.1942951397919131E-3"/>
                  <c:y val="-0.22132579283877535"/>
                </c:manualLayout>
              </c:layout>
              <c:showLegendKey val="0"/>
              <c:showVal val="1"/>
              <c:showCatName val="0"/>
              <c:showSerName val="0"/>
              <c:showPercent val="0"/>
              <c:showBubbleSize val="0"/>
              <c:extLst>
                <c:ext xmlns:c15="http://schemas.microsoft.com/office/drawing/2012/chart" uri="{CE6537A1-D6FC-4f65-9D91-7224C49458BB}">
                  <c15:layout/>
                </c:ext>
              </c:extLst>
            </c:dLbl>
            <c:dLbl>
              <c:idx val="51"/>
              <c:delete val="1"/>
              <c:extLst>
                <c:ext xmlns:c15="http://schemas.microsoft.com/office/drawing/2012/chart" uri="{CE6537A1-D6FC-4f65-9D91-7224C49458BB}"/>
              </c:extLst>
            </c:dLbl>
            <c:dLbl>
              <c:idx val="52"/>
              <c:delete val="1"/>
              <c:extLst>
                <c:ext xmlns:c15="http://schemas.microsoft.com/office/drawing/2012/chart" uri="{CE6537A1-D6FC-4f65-9D91-7224C49458BB}"/>
              </c:extLst>
            </c:dLbl>
            <c:dLbl>
              <c:idx val="53"/>
              <c:delete val="1"/>
              <c:extLst>
                <c:ext xmlns:c15="http://schemas.microsoft.com/office/drawing/2012/chart" uri="{CE6537A1-D6FC-4f65-9D91-7224C49458BB}"/>
              </c:extLst>
            </c:dLbl>
            <c:dLbl>
              <c:idx val="54"/>
              <c:delete val="1"/>
              <c:extLst>
                <c:ext xmlns:c15="http://schemas.microsoft.com/office/drawing/2012/chart" uri="{CE6537A1-D6FC-4f65-9D91-7224C49458BB}"/>
              </c:extLst>
            </c:dLbl>
            <c:dLbl>
              <c:idx val="55"/>
              <c:delete val="1"/>
              <c:extLst>
                <c:ext xmlns:c15="http://schemas.microsoft.com/office/drawing/2012/chart" uri="{CE6537A1-D6FC-4f65-9D91-7224C49458BB}"/>
              </c:extLst>
            </c:dLbl>
            <c:dLbl>
              <c:idx val="56"/>
              <c:delete val="1"/>
              <c:extLst>
                <c:ext xmlns:c15="http://schemas.microsoft.com/office/drawing/2012/chart" uri="{CE6537A1-D6FC-4f65-9D91-7224C49458BB}"/>
              </c:extLst>
            </c:dLbl>
            <c:dLbl>
              <c:idx val="57"/>
              <c:delete val="1"/>
              <c:extLst>
                <c:ext xmlns:c15="http://schemas.microsoft.com/office/drawing/2012/chart" uri="{CE6537A1-D6FC-4f65-9D91-7224C49458BB}"/>
              </c:extLst>
            </c:dLbl>
            <c:dLbl>
              <c:idx val="58"/>
              <c:delete val="1"/>
              <c:extLst>
                <c:ext xmlns:c15="http://schemas.microsoft.com/office/drawing/2012/chart" uri="{CE6537A1-D6FC-4f65-9D91-7224C49458BB}"/>
              </c:extLst>
            </c:dLbl>
            <c:dLbl>
              <c:idx val="59"/>
              <c:layout>
                <c:manualLayout>
                  <c:x val="-3.1942951397920302E-3"/>
                  <c:y val="-0.2781526855946771"/>
                </c:manualLayout>
              </c:layout>
              <c:showLegendKey val="0"/>
              <c:showVal val="1"/>
              <c:showCatName val="0"/>
              <c:showSerName val="0"/>
              <c:showPercent val="0"/>
              <c:showBubbleSize val="0"/>
              <c:extLst>
                <c:ext xmlns:c15="http://schemas.microsoft.com/office/drawing/2012/chart" uri="{CE6537A1-D6FC-4f65-9D91-7224C49458BB}">
                  <c15:layout/>
                </c:ext>
              </c:extLst>
            </c:dLbl>
            <c:dLbl>
              <c:idx val="60"/>
              <c:delete val="1"/>
              <c:extLst>
                <c:ext xmlns:c15="http://schemas.microsoft.com/office/drawing/2012/chart" uri="{CE6537A1-D6FC-4f65-9D91-7224C49458BB}"/>
              </c:extLst>
            </c:dLbl>
            <c:dLbl>
              <c:idx val="61"/>
              <c:delete val="1"/>
              <c:extLst>
                <c:ext xmlns:c15="http://schemas.microsoft.com/office/drawing/2012/chart" uri="{CE6537A1-D6FC-4f65-9D91-7224C49458BB}"/>
              </c:extLst>
            </c:dLbl>
            <c:dLbl>
              <c:idx val="62"/>
              <c:delete val="1"/>
              <c:extLst>
                <c:ext xmlns:c15="http://schemas.microsoft.com/office/drawing/2012/chart" uri="{CE6537A1-D6FC-4f65-9D91-7224C49458BB}"/>
              </c:extLst>
            </c:dLbl>
            <c:dLbl>
              <c:idx val="63"/>
              <c:layout>
                <c:manualLayout>
                  <c:x val="-1.1712280211309898E-16"/>
                  <c:y val="-0.34993402381265826"/>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numRef>
              <c:f>'Datos CE'!$A$75:$A$141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CE'!$B$75:$B$141</c:f>
              <c:numCache>
                <c:formatCode>#,##0.00</c:formatCode>
                <c:ptCount val="67"/>
                <c:pt idx="0">
                  <c:v>2614.4</c:v>
                </c:pt>
                <c:pt idx="1">
                  <c:v>2659.843280250001</c:v>
                </c:pt>
                <c:pt idx="2">
                  <c:v>3209.6</c:v>
                </c:pt>
                <c:pt idx="3">
                  <c:v>2612.4071004799994</c:v>
                </c:pt>
                <c:pt idx="4">
                  <c:v>3385.0641246599994</c:v>
                </c:pt>
                <c:pt idx="5">
                  <c:v>2777.4393596999971</c:v>
                </c:pt>
                <c:pt idx="6">
                  <c:v>3064.9624374600012</c:v>
                </c:pt>
                <c:pt idx="7">
                  <c:v>3071.4741263399974</c:v>
                </c:pt>
                <c:pt idx="8">
                  <c:v>3282.8862867900029</c:v>
                </c:pt>
                <c:pt idx="9">
                  <c:v>3130.7317618399975</c:v>
                </c:pt>
                <c:pt idx="10">
                  <c:v>3011.3380010100054</c:v>
                </c:pt>
                <c:pt idx="11">
                  <c:v>3949.1192609799996</c:v>
                </c:pt>
                <c:pt idx="12">
                  <c:v>3192.3085563300001</c:v>
                </c:pt>
                <c:pt idx="13">
                  <c:v>2940.9118770499999</c:v>
                </c:pt>
                <c:pt idx="14">
                  <c:v>3344.3787052399998</c:v>
                </c:pt>
                <c:pt idx="15">
                  <c:v>3716.9162829299999</c:v>
                </c:pt>
                <c:pt idx="16">
                  <c:v>3681.6227624500002</c:v>
                </c:pt>
                <c:pt idx="17">
                  <c:v>3330.3644442499999</c:v>
                </c:pt>
                <c:pt idx="18">
                  <c:v>3604.1968114900001</c:v>
                </c:pt>
                <c:pt idx="19">
                  <c:v>3611.2362850899999</c:v>
                </c:pt>
                <c:pt idx="20">
                  <c:v>3499.3702663399999</c:v>
                </c:pt>
                <c:pt idx="21">
                  <c:v>3786.5612725000001</c:v>
                </c:pt>
                <c:pt idx="22">
                  <c:v>3348.9294035200001</c:v>
                </c:pt>
                <c:pt idx="23">
                  <c:v>3400.8571335199999</c:v>
                </c:pt>
                <c:pt idx="24">
                  <c:v>3064.1</c:v>
                </c:pt>
                <c:pt idx="25">
                  <c:v>3184.7031743299999</c:v>
                </c:pt>
                <c:pt idx="26">
                  <c:v>3337.5187763700001</c:v>
                </c:pt>
                <c:pt idx="27">
                  <c:v>3866.7040132299999</c:v>
                </c:pt>
                <c:pt idx="28">
                  <c:v>3765.0459534699999</c:v>
                </c:pt>
                <c:pt idx="29">
                  <c:v>3043.5282944400001</c:v>
                </c:pt>
                <c:pt idx="30">
                  <c:v>3271.1321407199998</c:v>
                </c:pt>
                <c:pt idx="31">
                  <c:v>3256.5881264199902</c:v>
                </c:pt>
                <c:pt idx="32">
                  <c:v>3079.7620382099999</c:v>
                </c:pt>
                <c:pt idx="33">
                  <c:v>3319.5483568</c:v>
                </c:pt>
                <c:pt idx="34">
                  <c:v>2887.4081359299998</c:v>
                </c:pt>
                <c:pt idx="35">
                  <c:v>3342.7797526899999</c:v>
                </c:pt>
                <c:pt idx="36">
                  <c:v>3423.6541016000001</c:v>
                </c:pt>
                <c:pt idx="37">
                  <c:v>3018.6792912000001</c:v>
                </c:pt>
                <c:pt idx="38">
                  <c:v>2393.1371409100002</c:v>
                </c:pt>
                <c:pt idx="39">
                  <c:v>1843.9390247700001</c:v>
                </c:pt>
                <c:pt idx="40">
                  <c:v>2237.33153722</c:v>
                </c:pt>
                <c:pt idx="41">
                  <c:v>2278.1198597100001</c:v>
                </c:pt>
                <c:pt idx="42">
                  <c:v>2548.92</c:v>
                </c:pt>
                <c:pt idx="43">
                  <c:v>2569.9638877500001</c:v>
                </c:pt>
                <c:pt idx="44">
                  <c:v>2531.5363750699998</c:v>
                </c:pt>
                <c:pt idx="45">
                  <c:v>2627.5921733300102</c:v>
                </c:pt>
                <c:pt idx="46">
                  <c:v>2527.3882889900001</c:v>
                </c:pt>
                <c:pt idx="47">
                  <c:v>3028.9727012799999</c:v>
                </c:pt>
                <c:pt idx="48">
                  <c:v>2594.5448231999999</c:v>
                </c:pt>
                <c:pt idx="49">
                  <c:v>2944.6753249899998</c:v>
                </c:pt>
                <c:pt idx="50">
                  <c:v>3326.6289731799998</c:v>
                </c:pt>
                <c:pt idx="51">
                  <c:v>2914.6547835599999</c:v>
                </c:pt>
                <c:pt idx="52">
                  <c:v>3097.04866911</c:v>
                </c:pt>
                <c:pt idx="53">
                  <c:v>3046.8622975399999</c:v>
                </c:pt>
                <c:pt idx="54">
                  <c:v>3252.4258460699998</c:v>
                </c:pt>
                <c:pt idx="55">
                  <c:v>3318.0562013899998</c:v>
                </c:pt>
                <c:pt idx="56">
                  <c:v>3572.52311078</c:v>
                </c:pt>
                <c:pt idx="57">
                  <c:v>3795.0475634300001</c:v>
                </c:pt>
                <c:pt idx="58">
                  <c:v>3987.5547288100001</c:v>
                </c:pt>
                <c:pt idx="59">
                  <c:v>4381.2954729700105</c:v>
                </c:pt>
                <c:pt idx="60">
                  <c:v>3781.6335482099998</c:v>
                </c:pt>
                <c:pt idx="61">
                  <c:v>4202.3404297699999</c:v>
                </c:pt>
                <c:pt idx="62">
                  <c:v>4968.7849681899997</c:v>
                </c:pt>
                <c:pt idx="63">
                  <c:v>5421.6071843</c:v>
                </c:pt>
                <c:pt idx="64">
                  <c:v>4552.7</c:v>
                </c:pt>
                <c:pt idx="65">
                  <c:v>5547.1</c:v>
                </c:pt>
                <c:pt idx="66">
                  <c:v>5913.9</c:v>
                </c:pt>
              </c:numCache>
            </c:numRef>
          </c:val>
          <c:extLst xmlns:c16r2="http://schemas.microsoft.com/office/drawing/2015/06/chart">
            <c:ext xmlns:c16="http://schemas.microsoft.com/office/drawing/2014/chart" uri="{C3380CC4-5D6E-409C-BE32-E72D297353CC}">
              <c16:uniqueId val="{00000001-8E13-4BE9-9CBA-3B587671EE2F}"/>
            </c:ext>
          </c:extLst>
        </c:ser>
        <c:dLbls>
          <c:showLegendKey val="0"/>
          <c:showVal val="0"/>
          <c:showCatName val="0"/>
          <c:showSerName val="0"/>
          <c:showPercent val="0"/>
          <c:showBubbleSize val="0"/>
        </c:dLbls>
        <c:axId val="373267712"/>
        <c:axId val="373268104"/>
      </c:areaChart>
      <c:dateAx>
        <c:axId val="373267712"/>
        <c:scaling>
          <c:orientation val="minMax"/>
        </c:scaling>
        <c:delete val="0"/>
        <c:axPos val="b"/>
        <c:numFmt formatCode="mmm\-yy" sourceLinked="1"/>
        <c:majorTickMark val="out"/>
        <c:minorTickMark val="none"/>
        <c:tickLblPos val="low"/>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8104"/>
        <c:crosses val="autoZero"/>
        <c:auto val="0"/>
        <c:lblOffset val="100"/>
        <c:baseTimeUnit val="months"/>
      </c:dateAx>
      <c:valAx>
        <c:axId val="373268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7712"/>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(2'!$B$160:$B$168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(2'!$C$160:$C$168</c:f>
              <c:numCache>
                <c:formatCode>#,##0.00</c:formatCode>
                <c:ptCount val="9"/>
                <c:pt idx="0">
                  <c:v>0.26</c:v>
                </c:pt>
                <c:pt idx="1">
                  <c:v>0.26</c:v>
                </c:pt>
                <c:pt idx="2">
                  <c:v>0.25</c:v>
                </c:pt>
                <c:pt idx="3">
                  <c:v>0.28000000000000003</c:v>
                </c:pt>
                <c:pt idx="4">
                  <c:v>0.28999999999999998</c:v>
                </c:pt>
                <c:pt idx="5">
                  <c:v>0.23</c:v>
                </c:pt>
                <c:pt idx="6">
                  <c:v>0.24</c:v>
                </c:pt>
                <c:pt idx="7">
                  <c:v>0.26</c:v>
                </c:pt>
                <c:pt idx="8">
                  <c:v>0.26</c:v>
                </c:pt>
              </c:numCache>
            </c:numRef>
          </c:val>
          <c:extLst xmlns:c16r2="http://schemas.microsoft.com/office/drawing/2015/06/chart">
            <c:ext xmlns:c16="http://schemas.microsoft.com/office/drawing/2014/chart" uri="{C3380CC4-5D6E-409C-BE32-E72D297353CC}">
              <c16:uniqueId val="{00000000-F048-41EC-A8BD-94E7F3F0EF82}"/>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(2'!$B$160:$B$168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(2'!$D$160:$D$168</c:f>
              <c:numCache>
                <c:formatCode>#,##0.00</c:formatCode>
                <c:ptCount val="9"/>
                <c:pt idx="0">
                  <c:v>0.25</c:v>
                </c:pt>
                <c:pt idx="1">
                  <c:v>0.27</c:v>
                </c:pt>
                <c:pt idx="2">
                  <c:v>0.23</c:v>
                </c:pt>
                <c:pt idx="3">
                  <c:v>0.16</c:v>
                </c:pt>
                <c:pt idx="4">
                  <c:v>0.18</c:v>
                </c:pt>
                <c:pt idx="5">
                  <c:v>0.21</c:v>
                </c:pt>
                <c:pt idx="6">
                  <c:v>0.23</c:v>
                </c:pt>
                <c:pt idx="7">
                  <c:v>0.21</c:v>
                </c:pt>
                <c:pt idx="8">
                  <c:v>0.236647</c:v>
                </c:pt>
              </c:numCache>
            </c:numRef>
          </c:val>
          <c:extLst xmlns:c16r2="http://schemas.microsoft.com/office/drawing/2015/06/chart">
            <c:ext xmlns:c16="http://schemas.microsoft.com/office/drawing/2014/chart" uri="{C3380CC4-5D6E-409C-BE32-E72D297353CC}">
              <c16:uniqueId val="{00000001-F048-41EC-A8BD-94E7F3F0EF82}"/>
            </c:ext>
          </c:extLst>
        </c:ser>
        <c:dLbls>
          <c:dLblPos val="outEnd"/>
          <c:showLegendKey val="0"/>
          <c:showVal val="1"/>
          <c:showCatName val="0"/>
          <c:showSerName val="0"/>
          <c:showPercent val="0"/>
          <c:showBubbleSize val="0"/>
        </c:dLbls>
        <c:gapWidth val="444"/>
        <c:overlap val="-90"/>
        <c:axId val="392080448"/>
        <c:axId val="392071824"/>
      </c:barChart>
      <c:catAx>
        <c:axId val="392080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1824"/>
        <c:crosses val="autoZero"/>
        <c:auto val="1"/>
        <c:lblAlgn val="ctr"/>
        <c:lblOffset val="100"/>
        <c:noMultiLvlLbl val="0"/>
      </c:catAx>
      <c:valAx>
        <c:axId val="392071824"/>
        <c:scaling>
          <c:orientation val="minMax"/>
        </c:scaling>
        <c:delete val="1"/>
        <c:axPos val="l"/>
        <c:numFmt formatCode="#,##0.00" sourceLinked="1"/>
        <c:majorTickMark val="none"/>
        <c:minorTickMark val="none"/>
        <c:tickLblPos val="nextTo"/>
        <c:crossAx val="39208044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(2'!$K$160:$K$168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(2'!$L$160:$L$168</c:f>
              <c:numCache>
                <c:formatCode>#,##0.0</c:formatCode>
                <c:ptCount val="9"/>
                <c:pt idx="0">
                  <c:v>2.6</c:v>
                </c:pt>
                <c:pt idx="1">
                  <c:v>3</c:v>
                </c:pt>
                <c:pt idx="2">
                  <c:v>3.7</c:v>
                </c:pt>
                <c:pt idx="3">
                  <c:v>3.5</c:v>
                </c:pt>
                <c:pt idx="4">
                  <c:v>4</c:v>
                </c:pt>
                <c:pt idx="5">
                  <c:v>3.8</c:v>
                </c:pt>
                <c:pt idx="6">
                  <c:v>4.3</c:v>
                </c:pt>
                <c:pt idx="7">
                  <c:v>3.4</c:v>
                </c:pt>
                <c:pt idx="8">
                  <c:v>3.7</c:v>
                </c:pt>
              </c:numCache>
            </c:numRef>
          </c:val>
          <c:extLst xmlns:c16r2="http://schemas.microsoft.com/office/drawing/2015/06/chart">
            <c:ext xmlns:c16="http://schemas.microsoft.com/office/drawing/2014/chart" uri="{C3380CC4-5D6E-409C-BE32-E72D297353CC}">
              <c16:uniqueId val="{00000000-D793-424A-9CCB-F742B827CA32}"/>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(2'!$K$160:$K$168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(2'!$M$160:$M$168</c:f>
              <c:numCache>
                <c:formatCode>#,##0.0</c:formatCode>
                <c:ptCount val="9"/>
                <c:pt idx="0">
                  <c:v>3.9</c:v>
                </c:pt>
                <c:pt idx="1">
                  <c:v>2.9</c:v>
                </c:pt>
                <c:pt idx="2">
                  <c:v>3.3</c:v>
                </c:pt>
                <c:pt idx="3">
                  <c:v>2.5</c:v>
                </c:pt>
                <c:pt idx="4">
                  <c:v>3.7</c:v>
                </c:pt>
                <c:pt idx="5">
                  <c:v>4.4000000000000004</c:v>
                </c:pt>
                <c:pt idx="6">
                  <c:v>3.7</c:v>
                </c:pt>
                <c:pt idx="7">
                  <c:v>2.9</c:v>
                </c:pt>
                <c:pt idx="8">
                  <c:v>4.5039999999999996</c:v>
                </c:pt>
              </c:numCache>
            </c:numRef>
          </c:val>
          <c:extLst xmlns:c16r2="http://schemas.microsoft.com/office/drawing/2015/06/chart">
            <c:ext xmlns:c16="http://schemas.microsoft.com/office/drawing/2014/chart" uri="{C3380CC4-5D6E-409C-BE32-E72D297353CC}">
              <c16:uniqueId val="{00000001-D793-424A-9CCB-F742B827CA32}"/>
            </c:ext>
          </c:extLst>
        </c:ser>
        <c:dLbls>
          <c:showLegendKey val="0"/>
          <c:showVal val="0"/>
          <c:showCatName val="0"/>
          <c:showSerName val="0"/>
          <c:showPercent val="0"/>
          <c:showBubbleSize val="0"/>
        </c:dLbls>
        <c:gapWidth val="444"/>
        <c:overlap val="-90"/>
        <c:axId val="392077312"/>
        <c:axId val="392081624"/>
      </c:barChart>
      <c:catAx>
        <c:axId val="3920773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81624"/>
        <c:crosses val="autoZero"/>
        <c:auto val="1"/>
        <c:lblAlgn val="ctr"/>
        <c:lblOffset val="100"/>
        <c:noMultiLvlLbl val="0"/>
      </c:catAx>
      <c:valAx>
        <c:axId val="392081624"/>
        <c:scaling>
          <c:orientation val="minMax"/>
        </c:scaling>
        <c:delete val="1"/>
        <c:axPos val="l"/>
        <c:numFmt formatCode="#,##0.0" sourceLinked="1"/>
        <c:majorTickMark val="none"/>
        <c:minorTickMark val="none"/>
        <c:tickLblPos val="nextTo"/>
        <c:crossAx val="39207731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Colombia'!$C$24:$C$35</c:f>
              <c:numCache>
                <c:formatCode>#,##0.00</c:formatCode>
                <c:ptCount val="12"/>
                <c:pt idx="0">
                  <c:v>1.41</c:v>
                </c:pt>
                <c:pt idx="1">
                  <c:v>1.23</c:v>
                </c:pt>
                <c:pt idx="2">
                  <c:v>1.3</c:v>
                </c:pt>
                <c:pt idx="3">
                  <c:v>1.19</c:v>
                </c:pt>
                <c:pt idx="4">
                  <c:v>1.37</c:v>
                </c:pt>
                <c:pt idx="5">
                  <c:v>1.21</c:v>
                </c:pt>
                <c:pt idx="6">
                  <c:v>1.34</c:v>
                </c:pt>
                <c:pt idx="7">
                  <c:v>1.42</c:v>
                </c:pt>
                <c:pt idx="8">
                  <c:v>1.37</c:v>
                </c:pt>
                <c:pt idx="9">
                  <c:v>1.42</c:v>
                </c:pt>
                <c:pt idx="10">
                  <c:v>1.27</c:v>
                </c:pt>
                <c:pt idx="11">
                  <c:v>1.29</c:v>
                </c:pt>
              </c:numCache>
            </c:numRef>
          </c:val>
          <c:extLst xmlns:c16r2="http://schemas.microsoft.com/office/drawing/2015/06/chart">
            <c:ext xmlns:c16="http://schemas.microsoft.com/office/drawing/2014/chart" uri="{C3380CC4-5D6E-409C-BE32-E72D297353CC}">
              <c16:uniqueId val="{00000000-AF52-4116-9729-A3EF7118F76A}"/>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Colombia'!$D$24:$D$35</c:f>
              <c:numCache>
                <c:formatCode>#,##0.00</c:formatCode>
                <c:ptCount val="12"/>
                <c:pt idx="0">
                  <c:v>3.22</c:v>
                </c:pt>
                <c:pt idx="1">
                  <c:v>3.21</c:v>
                </c:pt>
                <c:pt idx="2">
                  <c:v>2.87</c:v>
                </c:pt>
                <c:pt idx="3">
                  <c:v>2.38</c:v>
                </c:pt>
                <c:pt idx="4">
                  <c:v>2.7</c:v>
                </c:pt>
                <c:pt idx="5">
                  <c:v>2.81</c:v>
                </c:pt>
                <c:pt idx="6">
                  <c:v>3.07</c:v>
                </c:pt>
                <c:pt idx="7">
                  <c:v>2.97</c:v>
                </c:pt>
                <c:pt idx="8">
                  <c:v>3.18</c:v>
                </c:pt>
                <c:pt idx="9">
                  <c:v>3.24</c:v>
                </c:pt>
                <c:pt idx="10">
                  <c:v>3.07</c:v>
                </c:pt>
                <c:pt idx="11">
                  <c:v>3.08</c:v>
                </c:pt>
              </c:numCache>
            </c:numRef>
          </c:val>
          <c:extLst xmlns:c16r2="http://schemas.microsoft.com/office/drawing/2015/06/chart">
            <c:ext xmlns:c16="http://schemas.microsoft.com/office/drawing/2014/chart" uri="{C3380CC4-5D6E-409C-BE32-E72D297353CC}">
              <c16:uniqueId val="{00000001-AF52-4116-9729-A3EF7118F76A}"/>
            </c:ext>
          </c:extLst>
        </c:ser>
        <c:dLbls>
          <c:dLblPos val="outEnd"/>
          <c:showLegendKey val="0"/>
          <c:showVal val="1"/>
          <c:showCatName val="0"/>
          <c:showSerName val="0"/>
          <c:showPercent val="0"/>
          <c:showBubbleSize val="0"/>
        </c:dLbls>
        <c:gapWidth val="444"/>
        <c:overlap val="-90"/>
        <c:axId val="392073784"/>
        <c:axId val="392074960"/>
      </c:barChart>
      <c:catAx>
        <c:axId val="392073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4960"/>
        <c:crosses val="autoZero"/>
        <c:auto val="1"/>
        <c:lblAlgn val="ctr"/>
        <c:lblOffset val="100"/>
        <c:noMultiLvlLbl val="0"/>
      </c:catAx>
      <c:valAx>
        <c:axId val="392074960"/>
        <c:scaling>
          <c:orientation val="minMax"/>
        </c:scaling>
        <c:delete val="1"/>
        <c:axPos val="l"/>
        <c:numFmt formatCode="#,##0.00" sourceLinked="1"/>
        <c:majorTickMark val="none"/>
        <c:minorTickMark val="none"/>
        <c:tickLblPos val="nextTo"/>
        <c:crossAx val="39207378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Colombia'!$K$24:$K$32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Colombia'!$L$24:$L$32</c:f>
              <c:numCache>
                <c:formatCode>#,##0.0</c:formatCode>
                <c:ptCount val="9"/>
                <c:pt idx="0">
                  <c:v>7.2</c:v>
                </c:pt>
                <c:pt idx="1">
                  <c:v>6.4</c:v>
                </c:pt>
                <c:pt idx="2">
                  <c:v>4</c:v>
                </c:pt>
                <c:pt idx="3">
                  <c:v>6.6</c:v>
                </c:pt>
                <c:pt idx="4">
                  <c:v>5.5</c:v>
                </c:pt>
                <c:pt idx="5">
                  <c:v>6.1</c:v>
                </c:pt>
                <c:pt idx="6">
                  <c:v>7.3</c:v>
                </c:pt>
                <c:pt idx="7">
                  <c:v>6.6</c:v>
                </c:pt>
                <c:pt idx="8">
                  <c:v>4.3</c:v>
                </c:pt>
              </c:numCache>
            </c:numRef>
          </c:val>
          <c:extLst xmlns:c16r2="http://schemas.microsoft.com/office/drawing/2015/06/chart">
            <c:ext xmlns:c16="http://schemas.microsoft.com/office/drawing/2014/chart" uri="{C3380CC4-5D6E-409C-BE32-E72D297353CC}">
              <c16:uniqueId val="{00000000-A318-46F4-B9BE-DD6081EB5C5A}"/>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cat>
            <c:strRef>
              <c:f>'Portal Logístico de Colombia'!$K$24:$K$32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Colombia'!$M$24:$M$32</c:f>
              <c:numCache>
                <c:formatCode>#,##0.0</c:formatCode>
                <c:ptCount val="9"/>
                <c:pt idx="0">
                  <c:v>15.58</c:v>
                </c:pt>
                <c:pt idx="1">
                  <c:v>16.309999999999999</c:v>
                </c:pt>
                <c:pt idx="2">
                  <c:v>13.49</c:v>
                </c:pt>
                <c:pt idx="3">
                  <c:v>9.23</c:v>
                </c:pt>
                <c:pt idx="4">
                  <c:v>13.79</c:v>
                </c:pt>
                <c:pt idx="5">
                  <c:v>14.93</c:v>
                </c:pt>
                <c:pt idx="6">
                  <c:v>18.54</c:v>
                </c:pt>
                <c:pt idx="7">
                  <c:v>19.329999999999998</c:v>
                </c:pt>
                <c:pt idx="8">
                  <c:v>20.58</c:v>
                </c:pt>
              </c:numCache>
            </c:numRef>
          </c:val>
          <c:extLst xmlns:c16r2="http://schemas.microsoft.com/office/drawing/2015/06/chart">
            <c:ext xmlns:c16="http://schemas.microsoft.com/office/drawing/2014/chart" uri="{C3380CC4-5D6E-409C-BE32-E72D297353CC}">
              <c16:uniqueId val="{00000001-A318-46F4-B9BE-DD6081EB5C5A}"/>
            </c:ext>
          </c:extLst>
        </c:ser>
        <c:dLbls>
          <c:showLegendKey val="0"/>
          <c:showVal val="0"/>
          <c:showCatName val="0"/>
          <c:showSerName val="0"/>
          <c:showPercent val="0"/>
          <c:showBubbleSize val="0"/>
        </c:dLbls>
        <c:gapWidth val="444"/>
        <c:overlap val="-90"/>
        <c:axId val="392076528"/>
        <c:axId val="392076920"/>
      </c:barChart>
      <c:catAx>
        <c:axId val="3920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6920"/>
        <c:crosses val="autoZero"/>
        <c:auto val="1"/>
        <c:lblAlgn val="ctr"/>
        <c:lblOffset val="100"/>
        <c:noMultiLvlLbl val="0"/>
      </c:catAx>
      <c:valAx>
        <c:axId val="392076920"/>
        <c:scaling>
          <c:orientation val="minMax"/>
        </c:scaling>
        <c:delete val="1"/>
        <c:axPos val="l"/>
        <c:numFmt formatCode="#,##0.0" sourceLinked="1"/>
        <c:majorTickMark val="none"/>
        <c:minorTickMark val="none"/>
        <c:tickLblPos val="nextTo"/>
        <c:crossAx val="3920765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Colombia'!$B$93:$B$104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Colombia'!$C$93:$C$104</c:f>
              <c:numCache>
                <c:formatCode>#,##0.00</c:formatCode>
                <c:ptCount val="12"/>
                <c:pt idx="0">
                  <c:v>1.0900000000000001</c:v>
                </c:pt>
                <c:pt idx="1">
                  <c:v>1.05</c:v>
                </c:pt>
                <c:pt idx="2">
                  <c:v>1.1299999999999999</c:v>
                </c:pt>
                <c:pt idx="3">
                  <c:v>1.0900000000000001</c:v>
                </c:pt>
                <c:pt idx="4">
                  <c:v>1.22</c:v>
                </c:pt>
                <c:pt idx="5">
                  <c:v>1.06</c:v>
                </c:pt>
                <c:pt idx="6">
                  <c:v>1.2</c:v>
                </c:pt>
                <c:pt idx="7">
                  <c:v>1.23</c:v>
                </c:pt>
                <c:pt idx="8">
                  <c:v>1.1100000000000001</c:v>
                </c:pt>
                <c:pt idx="9">
                  <c:v>1.1499999999999999</c:v>
                </c:pt>
                <c:pt idx="10">
                  <c:v>1.0900000000000001</c:v>
                </c:pt>
                <c:pt idx="11">
                  <c:v>1.1000000000000001</c:v>
                </c:pt>
              </c:numCache>
            </c:numRef>
          </c:val>
          <c:extLst xmlns:c16r2="http://schemas.microsoft.com/office/drawing/2015/06/chart">
            <c:ext xmlns:c16="http://schemas.microsoft.com/office/drawing/2014/chart" uri="{C3380CC4-5D6E-409C-BE32-E72D297353CC}">
              <c16:uniqueId val="{00000000-5374-4049-A706-158A5AB0B808}"/>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Colombia'!$B$93:$B$104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Colombia'!$D$93:$D$104</c:f>
              <c:numCache>
                <c:formatCode>#,##0.00</c:formatCode>
                <c:ptCount val="12"/>
                <c:pt idx="0">
                  <c:v>3.23</c:v>
                </c:pt>
                <c:pt idx="1">
                  <c:v>3.22</c:v>
                </c:pt>
                <c:pt idx="2">
                  <c:v>3.0249999999999999</c:v>
                </c:pt>
                <c:pt idx="3">
                  <c:v>2.1970000000000001</c:v>
                </c:pt>
                <c:pt idx="4">
                  <c:v>2.472</c:v>
                </c:pt>
                <c:pt idx="5">
                  <c:v>2.649</c:v>
                </c:pt>
                <c:pt idx="6">
                  <c:v>2.9550000000000001</c:v>
                </c:pt>
                <c:pt idx="7">
                  <c:v>2.8490000000000002</c:v>
                </c:pt>
                <c:pt idx="8">
                  <c:v>2.9670000000000001</c:v>
                </c:pt>
                <c:pt idx="9">
                  <c:v>3.1349999999999998</c:v>
                </c:pt>
                <c:pt idx="10">
                  <c:v>3.0259999999999998</c:v>
                </c:pt>
                <c:pt idx="11">
                  <c:v>3.0569999999999999</c:v>
                </c:pt>
              </c:numCache>
            </c:numRef>
          </c:val>
          <c:extLst xmlns:c16r2="http://schemas.microsoft.com/office/drawing/2015/06/chart">
            <c:ext xmlns:c16="http://schemas.microsoft.com/office/drawing/2014/chart" uri="{C3380CC4-5D6E-409C-BE32-E72D297353CC}">
              <c16:uniqueId val="{00000001-5374-4049-A706-158A5AB0B808}"/>
            </c:ext>
          </c:extLst>
        </c:ser>
        <c:dLbls>
          <c:dLblPos val="outEnd"/>
          <c:showLegendKey val="0"/>
          <c:showVal val="1"/>
          <c:showCatName val="0"/>
          <c:showSerName val="0"/>
          <c:showPercent val="0"/>
          <c:showBubbleSize val="0"/>
        </c:dLbls>
        <c:gapWidth val="444"/>
        <c:overlap val="-90"/>
        <c:axId val="392080840"/>
        <c:axId val="392079272"/>
      </c:barChart>
      <c:catAx>
        <c:axId val="392080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2079272"/>
        <c:crosses val="autoZero"/>
        <c:auto val="1"/>
        <c:lblAlgn val="ctr"/>
        <c:lblOffset val="100"/>
        <c:noMultiLvlLbl val="0"/>
      </c:catAx>
      <c:valAx>
        <c:axId val="392079272"/>
        <c:scaling>
          <c:orientation val="minMax"/>
        </c:scaling>
        <c:delete val="1"/>
        <c:axPos val="l"/>
        <c:numFmt formatCode="#,##0.00" sourceLinked="1"/>
        <c:majorTickMark val="none"/>
        <c:minorTickMark val="none"/>
        <c:tickLblPos val="nextTo"/>
        <c:crossAx val="39208084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Colombia'!$K$93:$K$104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Colombia'!$L$93:$L$104</c:f>
              <c:numCache>
                <c:formatCode>#,##0.0</c:formatCode>
                <c:ptCount val="12"/>
                <c:pt idx="0">
                  <c:v>81</c:v>
                </c:pt>
                <c:pt idx="1">
                  <c:v>81</c:v>
                </c:pt>
                <c:pt idx="2">
                  <c:v>81</c:v>
                </c:pt>
                <c:pt idx="3">
                  <c:v>73</c:v>
                </c:pt>
                <c:pt idx="4">
                  <c:v>73</c:v>
                </c:pt>
                <c:pt idx="5">
                  <c:v>65</c:v>
                </c:pt>
                <c:pt idx="6">
                  <c:v>66</c:v>
                </c:pt>
                <c:pt idx="7">
                  <c:v>64</c:v>
                </c:pt>
                <c:pt idx="8">
                  <c:v>64</c:v>
                </c:pt>
                <c:pt idx="9">
                  <c:v>63</c:v>
                </c:pt>
                <c:pt idx="10">
                  <c:v>67</c:v>
                </c:pt>
                <c:pt idx="11">
                  <c:v>68</c:v>
                </c:pt>
              </c:numCache>
            </c:numRef>
          </c:val>
          <c:extLst xmlns:c16r2="http://schemas.microsoft.com/office/drawing/2015/06/chart">
            <c:ext xmlns:c16="http://schemas.microsoft.com/office/drawing/2014/chart" uri="{C3380CC4-5D6E-409C-BE32-E72D297353CC}">
              <c16:uniqueId val="{00000000-F05E-4D4F-B2C8-1C4D39502F7C}"/>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cat>
            <c:strRef>
              <c:f>'Portal Logístico de Colombia'!$K$93:$K$104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Colombia'!$M$93:$M$104</c:f>
              <c:numCache>
                <c:formatCode>#,##0.0</c:formatCode>
                <c:ptCount val="12"/>
                <c:pt idx="0">
                  <c:v>121.124</c:v>
                </c:pt>
                <c:pt idx="1">
                  <c:v>115.54</c:v>
                </c:pt>
                <c:pt idx="2">
                  <c:v>105.87</c:v>
                </c:pt>
                <c:pt idx="3">
                  <c:v>64.819999999999993</c:v>
                </c:pt>
                <c:pt idx="4">
                  <c:v>74.340999999999994</c:v>
                </c:pt>
                <c:pt idx="5">
                  <c:v>74.144999999999996</c:v>
                </c:pt>
                <c:pt idx="6">
                  <c:v>98.814999999999998</c:v>
                </c:pt>
                <c:pt idx="7">
                  <c:v>101.411</c:v>
                </c:pt>
                <c:pt idx="8" formatCode="#,##0.00">
                  <c:v>101.681</c:v>
                </c:pt>
                <c:pt idx="9">
                  <c:v>122.996</c:v>
                </c:pt>
                <c:pt idx="10">
                  <c:v>121.762</c:v>
                </c:pt>
                <c:pt idx="11">
                  <c:v>130.43299999999999</c:v>
                </c:pt>
              </c:numCache>
            </c:numRef>
          </c:val>
          <c:extLst xmlns:c16r2="http://schemas.microsoft.com/office/drawing/2015/06/chart">
            <c:ext xmlns:c16="http://schemas.microsoft.com/office/drawing/2014/chart" uri="{C3380CC4-5D6E-409C-BE32-E72D297353CC}">
              <c16:uniqueId val="{00000001-F05E-4D4F-B2C8-1C4D39502F7C}"/>
            </c:ext>
          </c:extLst>
        </c:ser>
        <c:dLbls>
          <c:showLegendKey val="0"/>
          <c:showVal val="0"/>
          <c:showCatName val="0"/>
          <c:showSerName val="0"/>
          <c:showPercent val="0"/>
          <c:showBubbleSize val="0"/>
        </c:dLbls>
        <c:gapWidth val="444"/>
        <c:overlap val="-90"/>
        <c:axId val="393468256"/>
        <c:axId val="393469432"/>
      </c:barChart>
      <c:catAx>
        <c:axId val="3934682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3469432"/>
        <c:crosses val="autoZero"/>
        <c:auto val="1"/>
        <c:lblAlgn val="ctr"/>
        <c:lblOffset val="100"/>
        <c:noMultiLvlLbl val="0"/>
      </c:catAx>
      <c:valAx>
        <c:axId val="393469432"/>
        <c:scaling>
          <c:orientation val="minMax"/>
        </c:scaling>
        <c:delete val="1"/>
        <c:axPos val="l"/>
        <c:numFmt formatCode="#,##0.0" sourceLinked="1"/>
        <c:majorTickMark val="none"/>
        <c:minorTickMark val="none"/>
        <c:tickLblPos val="nextTo"/>
        <c:crossAx val="39346825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Colombia'!$B$168:$B$176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Colombia'!$C$168:$C$176</c:f>
              <c:numCache>
                <c:formatCode>#,##0.00</c:formatCode>
                <c:ptCount val="9"/>
                <c:pt idx="0">
                  <c:v>0.26</c:v>
                </c:pt>
                <c:pt idx="1">
                  <c:v>0.26</c:v>
                </c:pt>
                <c:pt idx="2">
                  <c:v>0.25</c:v>
                </c:pt>
                <c:pt idx="3">
                  <c:v>0.28000000000000003</c:v>
                </c:pt>
                <c:pt idx="4">
                  <c:v>0.28999999999999998</c:v>
                </c:pt>
                <c:pt idx="5">
                  <c:v>0.23</c:v>
                </c:pt>
                <c:pt idx="6">
                  <c:v>0.24</c:v>
                </c:pt>
                <c:pt idx="7">
                  <c:v>0.26</c:v>
                </c:pt>
                <c:pt idx="8">
                  <c:v>0.26</c:v>
                </c:pt>
              </c:numCache>
            </c:numRef>
          </c:val>
          <c:extLst xmlns:c16r2="http://schemas.microsoft.com/office/drawing/2015/06/chart">
            <c:ext xmlns:c16="http://schemas.microsoft.com/office/drawing/2014/chart" uri="{C3380CC4-5D6E-409C-BE32-E72D297353CC}">
              <c16:uniqueId val="{00000000-F048-41EC-A8BD-94E7F3F0EF82}"/>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Colombia'!$B$168:$B$176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Colombia'!$D$168:$D$176</c:f>
              <c:numCache>
                <c:formatCode>#,##0.00</c:formatCode>
                <c:ptCount val="9"/>
                <c:pt idx="0">
                  <c:v>2.004</c:v>
                </c:pt>
                <c:pt idx="1">
                  <c:v>1.974</c:v>
                </c:pt>
                <c:pt idx="2">
                  <c:v>1.867</c:v>
                </c:pt>
                <c:pt idx="3">
                  <c:v>1.3779999999999999</c:v>
                </c:pt>
                <c:pt idx="4">
                  <c:v>1.5860000000000001</c:v>
                </c:pt>
                <c:pt idx="5">
                  <c:v>1.806</c:v>
                </c:pt>
                <c:pt idx="6">
                  <c:v>2.0129999999999999</c:v>
                </c:pt>
                <c:pt idx="7">
                  <c:v>1.99</c:v>
                </c:pt>
                <c:pt idx="8">
                  <c:v>2.0859999999999999</c:v>
                </c:pt>
              </c:numCache>
            </c:numRef>
          </c:val>
          <c:extLst xmlns:c16r2="http://schemas.microsoft.com/office/drawing/2015/06/chart">
            <c:ext xmlns:c16="http://schemas.microsoft.com/office/drawing/2014/chart" uri="{C3380CC4-5D6E-409C-BE32-E72D297353CC}">
              <c16:uniqueId val="{00000001-F048-41EC-A8BD-94E7F3F0EF82}"/>
            </c:ext>
          </c:extLst>
        </c:ser>
        <c:dLbls>
          <c:dLblPos val="outEnd"/>
          <c:showLegendKey val="0"/>
          <c:showVal val="1"/>
          <c:showCatName val="0"/>
          <c:showSerName val="0"/>
          <c:showPercent val="0"/>
          <c:showBubbleSize val="0"/>
        </c:dLbls>
        <c:gapWidth val="444"/>
        <c:overlap val="-90"/>
        <c:axId val="393473352"/>
        <c:axId val="393461984"/>
      </c:barChart>
      <c:catAx>
        <c:axId val="393473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3461984"/>
        <c:crosses val="autoZero"/>
        <c:auto val="1"/>
        <c:lblAlgn val="ctr"/>
        <c:lblOffset val="100"/>
        <c:noMultiLvlLbl val="0"/>
      </c:catAx>
      <c:valAx>
        <c:axId val="393461984"/>
        <c:scaling>
          <c:orientation val="minMax"/>
        </c:scaling>
        <c:delete val="1"/>
        <c:axPos val="l"/>
        <c:numFmt formatCode="#,##0.00" sourceLinked="1"/>
        <c:majorTickMark val="none"/>
        <c:minorTickMark val="none"/>
        <c:tickLblPos val="nextTo"/>
        <c:crossAx val="39347335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Colombia'!$K$168:$K$176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Colombia'!$L$168:$L$176</c:f>
              <c:numCache>
                <c:formatCode>#,##0.0</c:formatCode>
                <c:ptCount val="9"/>
                <c:pt idx="0">
                  <c:v>2.6</c:v>
                </c:pt>
                <c:pt idx="1">
                  <c:v>3</c:v>
                </c:pt>
                <c:pt idx="2">
                  <c:v>3.7</c:v>
                </c:pt>
                <c:pt idx="3">
                  <c:v>3.5</c:v>
                </c:pt>
                <c:pt idx="4">
                  <c:v>4</c:v>
                </c:pt>
                <c:pt idx="5">
                  <c:v>3.8</c:v>
                </c:pt>
                <c:pt idx="6">
                  <c:v>4.3</c:v>
                </c:pt>
                <c:pt idx="7">
                  <c:v>3.4</c:v>
                </c:pt>
                <c:pt idx="8">
                  <c:v>3.7</c:v>
                </c:pt>
              </c:numCache>
            </c:numRef>
          </c:val>
          <c:extLst xmlns:c16r2="http://schemas.microsoft.com/office/drawing/2015/06/chart">
            <c:ext xmlns:c16="http://schemas.microsoft.com/office/drawing/2014/chart" uri="{C3380CC4-5D6E-409C-BE32-E72D297353CC}">
              <c16:uniqueId val="{00000000-D793-424A-9CCB-F742B827CA32}"/>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Colombia'!$K$168:$K$176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Colombia'!$M$168:$M$176</c:f>
              <c:numCache>
                <c:formatCode>#,##0.0</c:formatCode>
                <c:ptCount val="9"/>
                <c:pt idx="0">
                  <c:v>8.2919999999999998</c:v>
                </c:pt>
                <c:pt idx="1">
                  <c:v>8.58</c:v>
                </c:pt>
                <c:pt idx="2">
                  <c:v>7.2039999999999997</c:v>
                </c:pt>
                <c:pt idx="3">
                  <c:v>5.008</c:v>
                </c:pt>
                <c:pt idx="4">
                  <c:v>8.8949999999999996</c:v>
                </c:pt>
                <c:pt idx="5">
                  <c:v>9.0090000000000003</c:v>
                </c:pt>
                <c:pt idx="6">
                  <c:v>12.409000000000001</c:v>
                </c:pt>
                <c:pt idx="7">
                  <c:v>10.215</c:v>
                </c:pt>
                <c:pt idx="8">
                  <c:v>14.365</c:v>
                </c:pt>
              </c:numCache>
            </c:numRef>
          </c:val>
          <c:extLst xmlns:c16r2="http://schemas.microsoft.com/office/drawing/2015/06/chart">
            <c:ext xmlns:c16="http://schemas.microsoft.com/office/drawing/2014/chart" uri="{C3380CC4-5D6E-409C-BE32-E72D297353CC}">
              <c16:uniqueId val="{00000001-D793-424A-9CCB-F742B827CA32}"/>
            </c:ext>
          </c:extLst>
        </c:ser>
        <c:dLbls>
          <c:showLegendKey val="0"/>
          <c:showVal val="0"/>
          <c:showCatName val="0"/>
          <c:showSerName val="0"/>
          <c:showPercent val="0"/>
          <c:showBubbleSize val="0"/>
        </c:dLbls>
        <c:gapWidth val="444"/>
        <c:overlap val="-90"/>
        <c:axId val="393461200"/>
        <c:axId val="393464336"/>
      </c:barChart>
      <c:catAx>
        <c:axId val="393461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393464336"/>
        <c:crosses val="autoZero"/>
        <c:auto val="1"/>
        <c:lblAlgn val="ctr"/>
        <c:lblOffset val="100"/>
        <c:noMultiLvlLbl val="0"/>
      </c:catAx>
      <c:valAx>
        <c:axId val="393464336"/>
        <c:scaling>
          <c:orientation val="minMax"/>
        </c:scaling>
        <c:delete val="1"/>
        <c:axPos val="l"/>
        <c:numFmt formatCode="#,##0.0" sourceLinked="1"/>
        <c:majorTickMark val="none"/>
        <c:minorTickMark val="none"/>
        <c:tickLblPos val="nextTo"/>
        <c:crossAx val="39346120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LPI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'Índ. Desempeño Logístico'!$D$9</c:f>
              <c:strCache>
                <c:ptCount val="1"/>
                <c:pt idx="0">
                  <c:v>2014</c:v>
                </c:pt>
              </c:strCache>
            </c:strRef>
          </c:tx>
          <c:spPr>
            <a:gradFill rotWithShape="1">
              <a:gsLst>
                <a:gs pos="0">
                  <a:schemeClr val="accent5">
                    <a:tint val="65000"/>
                    <a:shade val="51000"/>
                    <a:satMod val="130000"/>
                  </a:schemeClr>
                </a:gs>
                <a:gs pos="80000">
                  <a:schemeClr val="accent5">
                    <a:tint val="65000"/>
                    <a:shade val="93000"/>
                    <a:satMod val="130000"/>
                  </a:schemeClr>
                </a:gs>
                <a:gs pos="100000">
                  <a:schemeClr val="accent5">
                    <a:tint val="65000"/>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Logístico'!$D$11:$D$17</c:f>
              <c:numCache>
                <c:formatCode>#,##0</c:formatCode>
                <c:ptCount val="7"/>
                <c:pt idx="0" formatCode="General">
                  <c:v>97</c:v>
                </c:pt>
                <c:pt idx="1">
                  <c:v>79</c:v>
                </c:pt>
                <c:pt idx="2">
                  <c:v>98</c:v>
                </c:pt>
                <c:pt idx="3">
                  <c:v>95</c:v>
                </c:pt>
                <c:pt idx="4">
                  <c:v>91</c:v>
                </c:pt>
                <c:pt idx="5">
                  <c:v>108</c:v>
                </c:pt>
                <c:pt idx="6">
                  <c:v>111</c:v>
                </c:pt>
              </c:numCache>
            </c:numRef>
          </c:val>
          <c:extLst xmlns:c16r2="http://schemas.microsoft.com/office/drawing/2015/06/chart">
            <c:ext xmlns:c16="http://schemas.microsoft.com/office/drawing/2014/chart" uri="{C3380CC4-5D6E-409C-BE32-E72D297353CC}">
              <c16:uniqueId val="{00000000-9D93-4B78-8BA5-D53CD70E1F36}"/>
            </c:ext>
          </c:extLst>
        </c:ser>
        <c:ser>
          <c:idx val="1"/>
          <c:order val="1"/>
          <c:tx>
            <c:strRef>
              <c:f>'Índ. Desempeño Logístico'!$E$9</c:f>
              <c:strCache>
                <c:ptCount val="1"/>
                <c:pt idx="0">
                  <c:v>2016</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Logístico'!$E$11:$E$17</c:f>
              <c:numCache>
                <c:formatCode>#,##0</c:formatCode>
                <c:ptCount val="7"/>
                <c:pt idx="0" formatCode="General">
                  <c:v>94</c:v>
                </c:pt>
                <c:pt idx="1">
                  <c:v>129</c:v>
                </c:pt>
                <c:pt idx="2">
                  <c:v>95</c:v>
                </c:pt>
                <c:pt idx="3">
                  <c:v>103</c:v>
                </c:pt>
                <c:pt idx="4">
                  <c:v>81</c:v>
                </c:pt>
                <c:pt idx="5">
                  <c:v>96</c:v>
                </c:pt>
                <c:pt idx="6">
                  <c:v>78</c:v>
                </c:pt>
              </c:numCache>
            </c:numRef>
          </c:val>
          <c:extLst xmlns:c16r2="http://schemas.microsoft.com/office/drawing/2015/06/chart">
            <c:ext xmlns:c16="http://schemas.microsoft.com/office/drawing/2014/chart" uri="{C3380CC4-5D6E-409C-BE32-E72D297353CC}">
              <c16:uniqueId val="{00000001-9D93-4B78-8BA5-D53CD70E1F36}"/>
            </c:ext>
          </c:extLst>
        </c:ser>
        <c:ser>
          <c:idx val="2"/>
          <c:order val="2"/>
          <c:tx>
            <c:strRef>
              <c:f>'Índ. Desempeño Logístico'!$F$9</c:f>
              <c:strCache>
                <c:ptCount val="1"/>
                <c:pt idx="0">
                  <c:v>2018</c:v>
                </c:pt>
              </c:strCache>
            </c:strRef>
          </c:tx>
          <c:spPr>
            <a:gradFill rotWithShape="1">
              <a:gsLst>
                <a:gs pos="0">
                  <a:schemeClr val="accent5">
                    <a:shade val="65000"/>
                    <a:shade val="51000"/>
                    <a:satMod val="130000"/>
                  </a:schemeClr>
                </a:gs>
                <a:gs pos="80000">
                  <a:schemeClr val="accent5">
                    <a:shade val="65000"/>
                    <a:shade val="93000"/>
                    <a:satMod val="130000"/>
                  </a:schemeClr>
                </a:gs>
                <a:gs pos="100000">
                  <a:schemeClr val="accent5">
                    <a:shade val="65000"/>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Logístico'!$F$11:$F$17</c:f>
              <c:numCache>
                <c:formatCode>#,##0</c:formatCode>
                <c:ptCount val="7"/>
                <c:pt idx="0" formatCode="General">
                  <c:v>58</c:v>
                </c:pt>
                <c:pt idx="1">
                  <c:v>75</c:v>
                </c:pt>
                <c:pt idx="2">
                  <c:v>72</c:v>
                </c:pt>
                <c:pt idx="3">
                  <c:v>46</c:v>
                </c:pt>
                <c:pt idx="4">
                  <c:v>56</c:v>
                </c:pt>
                <c:pt idx="5">
                  <c:v>53</c:v>
                </c:pt>
                <c:pt idx="6">
                  <c:v>81</c:v>
                </c:pt>
              </c:numCache>
            </c:numRef>
          </c:val>
          <c:extLst xmlns:c16r2="http://schemas.microsoft.com/office/drawing/2015/06/chart">
            <c:ext xmlns:c16="http://schemas.microsoft.com/office/drawing/2014/chart" uri="{C3380CC4-5D6E-409C-BE32-E72D297353CC}">
              <c16:uniqueId val="{00000000-6909-4AC3-B65D-612453C2FD31}"/>
            </c:ext>
          </c:extLst>
        </c:ser>
        <c:dLbls>
          <c:showLegendKey val="0"/>
          <c:showVal val="0"/>
          <c:showCatName val="0"/>
          <c:showSerName val="0"/>
          <c:showPercent val="0"/>
          <c:showBubbleSize val="0"/>
        </c:dLbls>
        <c:gapWidth val="100"/>
        <c:overlap val="-24"/>
        <c:axId val="393465512"/>
        <c:axId val="393471784"/>
      </c:barChart>
      <c:catAx>
        <c:axId val="3934655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93471784"/>
        <c:crosses val="autoZero"/>
        <c:auto val="1"/>
        <c:lblAlgn val="ctr"/>
        <c:lblOffset val="100"/>
        <c:noMultiLvlLbl val="0"/>
      </c:catAx>
      <c:valAx>
        <c:axId val="3934717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393465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2060"/>
                </a:solidFill>
                <a:latin typeface="Trebuchet MS" panose="020B0603020202020204" pitchFamily="34" charset="0"/>
                <a:ea typeface="+mn-ea"/>
                <a:cs typeface="+mn-cs"/>
              </a:defRPr>
            </a:pPr>
            <a:r>
              <a:rPr lang="en-US">
                <a:solidFill>
                  <a:srgbClr val="002060"/>
                </a:solidFill>
                <a:latin typeface="Trebuchet MS" panose="020B0603020202020204" pitchFamily="34" charset="0"/>
              </a:rPr>
              <a:t>Posición General Colombia</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Trebuchet MS" panose="020B0603020202020204" pitchFamily="34" charset="0"/>
              <a:ea typeface="+mn-ea"/>
              <a:cs typeface="+mn-cs"/>
            </a:defRPr>
          </a:pPr>
          <a:endParaRPr lang="es-CO"/>
        </a:p>
      </c:txPr>
    </c:title>
    <c:autoTitleDeleted val="0"/>
    <c:plotArea>
      <c:layout>
        <c:manualLayout>
          <c:layoutTarget val="inner"/>
          <c:xMode val="edge"/>
          <c:yMode val="edge"/>
          <c:x val="7.36920384951881E-2"/>
          <c:y val="0.16554812497752849"/>
          <c:w val="0.89019685039370078"/>
          <c:h val="0.73133211088339989"/>
        </c:manualLayout>
      </c:layout>
      <c:lineChart>
        <c:grouping val="standard"/>
        <c:varyColors val="0"/>
        <c:ser>
          <c:idx val="0"/>
          <c:order val="0"/>
          <c:tx>
            <c:strRef>
              <c:f>'Índ. Desempeño Logístico'!$O$21:$P$21</c:f>
              <c:strCache>
                <c:ptCount val="1"/>
                <c:pt idx="0">
                  <c:v>Posición General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8888888888888917E-2"/>
                  <c:y val="-3.703703703703707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4B9-4833-9C9A-6F3816B5A8CE}"/>
                </c:ext>
                <c:ext xmlns:c15="http://schemas.microsoft.com/office/drawing/2012/chart" uri="{CE6537A1-D6FC-4f65-9D91-7224C49458BB}"/>
              </c:extLst>
            </c:dLbl>
            <c:dLbl>
              <c:idx val="1"/>
              <c:layout>
                <c:manualLayout>
                  <c:x val="-3.3333333333333333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4B9-4833-9C9A-6F3816B5A8CE}"/>
                </c:ext>
                <c:ext xmlns:c15="http://schemas.microsoft.com/office/drawing/2012/chart" uri="{CE6537A1-D6FC-4f65-9D91-7224C49458BB}"/>
              </c:extLst>
            </c:dLbl>
            <c:dLbl>
              <c:idx val="2"/>
              <c:layout>
                <c:manualLayout>
                  <c:x val="-4.7222222222222221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4B9-4833-9C9A-6F3816B5A8CE}"/>
                </c:ext>
                <c:ext xmlns:c15="http://schemas.microsoft.com/office/drawing/2012/chart" uri="{CE6537A1-D6FC-4f65-9D91-7224C49458BB}"/>
              </c:extLst>
            </c:dLbl>
            <c:dLbl>
              <c:idx val="3"/>
              <c:layout>
                <c:manualLayout>
                  <c:x val="-3.3333333333333333E-2"/>
                  <c:y val="-3.24074074074074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4B9-4833-9C9A-6F3816B5A8CE}"/>
                </c:ext>
                <c:ext xmlns:c15="http://schemas.microsoft.com/office/drawing/2012/chart" uri="{CE6537A1-D6FC-4f65-9D91-7224C49458BB}"/>
              </c:extLst>
            </c:dLbl>
            <c:dLbl>
              <c:idx val="4"/>
              <c:layout>
                <c:manualLayout>
                  <c:x val="-3.888888888888889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4B9-4833-9C9A-6F3816B5A8C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'Índ. Desempeño Logístico'!$O$22:$O$27</c:f>
              <c:numCache>
                <c:formatCode>General</c:formatCode>
                <c:ptCount val="6"/>
                <c:pt idx="0">
                  <c:v>2007</c:v>
                </c:pt>
                <c:pt idx="1">
                  <c:v>2010</c:v>
                </c:pt>
                <c:pt idx="2">
                  <c:v>2012</c:v>
                </c:pt>
                <c:pt idx="3">
                  <c:v>2014</c:v>
                </c:pt>
                <c:pt idx="4">
                  <c:v>2016</c:v>
                </c:pt>
                <c:pt idx="5">
                  <c:v>2018</c:v>
                </c:pt>
              </c:numCache>
            </c:numRef>
          </c:cat>
          <c:val>
            <c:numRef>
              <c:f>'Índ. Desempeño Logístico'!$P$22:$P$27</c:f>
              <c:numCache>
                <c:formatCode>#,##0</c:formatCode>
                <c:ptCount val="6"/>
                <c:pt idx="0">
                  <c:v>82</c:v>
                </c:pt>
                <c:pt idx="1">
                  <c:v>72</c:v>
                </c:pt>
                <c:pt idx="2">
                  <c:v>64</c:v>
                </c:pt>
                <c:pt idx="3">
                  <c:v>97</c:v>
                </c:pt>
                <c:pt idx="4">
                  <c:v>94</c:v>
                </c:pt>
                <c:pt idx="5">
                  <c:v>58</c:v>
                </c:pt>
              </c:numCache>
            </c:numRef>
          </c:val>
          <c:smooth val="1"/>
          <c:extLst xmlns:c16r2="http://schemas.microsoft.com/office/drawing/2015/06/chart">
            <c:ext xmlns:c16="http://schemas.microsoft.com/office/drawing/2014/chart" uri="{C3380CC4-5D6E-409C-BE32-E72D297353CC}">
              <c16:uniqueId val="{00000005-B4B9-4833-9C9A-6F3816B5A8CE}"/>
            </c:ext>
          </c:extLst>
        </c:ser>
        <c:dLbls>
          <c:showLegendKey val="0"/>
          <c:showVal val="0"/>
          <c:showCatName val="0"/>
          <c:showSerName val="0"/>
          <c:showPercent val="0"/>
          <c:showBubbleSize val="0"/>
        </c:dLbls>
        <c:marker val="1"/>
        <c:smooth val="0"/>
        <c:axId val="393462376"/>
        <c:axId val="393466296"/>
      </c:lineChart>
      <c:catAx>
        <c:axId val="39346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Trebuchet MS" panose="020B0603020202020204" pitchFamily="34" charset="0"/>
                <a:ea typeface="+mn-ea"/>
                <a:cs typeface="+mn-cs"/>
              </a:defRPr>
            </a:pPr>
            <a:endParaRPr lang="es-CO"/>
          </a:p>
        </c:txPr>
        <c:crossAx val="393466296"/>
        <c:crosses val="autoZero"/>
        <c:auto val="1"/>
        <c:lblAlgn val="ctr"/>
        <c:lblOffset val="100"/>
        <c:noMultiLvlLbl val="0"/>
      </c:catAx>
      <c:valAx>
        <c:axId val="393466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462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Exportaciones Valor  vs Ton Métricas </a:t>
            </a:r>
          </a:p>
          <a:p>
            <a:pPr>
              <a:defRPr b="1"/>
            </a:pPr>
            <a:r>
              <a:rPr lang="es-CO" b="1"/>
              <a:t>2017 - 2022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spPr>
            <a:solidFill>
              <a:schemeClr val="accent5">
                <a:lumMod val="60000"/>
                <a:lumOff val="40000"/>
              </a:schemeClr>
            </a:solidFill>
            <a:ln>
              <a:solidFill>
                <a:srgbClr val="002060"/>
              </a:solidFill>
            </a:ln>
            <a:effectLst/>
          </c:spPr>
          <c:cat>
            <c:numRef>
              <c:f>'Datos CE'!$A$75:$A$141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CE'!$B$75:$B$141</c:f>
              <c:numCache>
                <c:formatCode>#,##0.00</c:formatCode>
                <c:ptCount val="67"/>
                <c:pt idx="0">
                  <c:v>2614.4</c:v>
                </c:pt>
                <c:pt idx="1">
                  <c:v>2659.843280250001</c:v>
                </c:pt>
                <c:pt idx="2">
                  <c:v>3209.6</c:v>
                </c:pt>
                <c:pt idx="3">
                  <c:v>2612.4071004799994</c:v>
                </c:pt>
                <c:pt idx="4">
                  <c:v>3385.0641246599994</c:v>
                </c:pt>
                <c:pt idx="5">
                  <c:v>2777.4393596999971</c:v>
                </c:pt>
                <c:pt idx="6">
                  <c:v>3064.9624374600012</c:v>
                </c:pt>
                <c:pt idx="7">
                  <c:v>3071.4741263399974</c:v>
                </c:pt>
                <c:pt idx="8">
                  <c:v>3282.8862867900029</c:v>
                </c:pt>
                <c:pt idx="9">
                  <c:v>3130.7317618399975</c:v>
                </c:pt>
                <c:pt idx="10">
                  <c:v>3011.3380010100054</c:v>
                </c:pt>
                <c:pt idx="11">
                  <c:v>3949.1192609799996</c:v>
                </c:pt>
                <c:pt idx="12">
                  <c:v>3192.3085563300001</c:v>
                </c:pt>
                <c:pt idx="13">
                  <c:v>2940.9118770499999</c:v>
                </c:pt>
                <c:pt idx="14">
                  <c:v>3344.3787052399998</c:v>
                </c:pt>
                <c:pt idx="15">
                  <c:v>3716.9162829299999</c:v>
                </c:pt>
                <c:pt idx="16">
                  <c:v>3681.6227624500002</c:v>
                </c:pt>
                <c:pt idx="17">
                  <c:v>3330.3644442499999</c:v>
                </c:pt>
                <c:pt idx="18">
                  <c:v>3604.1968114900001</c:v>
                </c:pt>
                <c:pt idx="19">
                  <c:v>3611.2362850899999</c:v>
                </c:pt>
                <c:pt idx="20">
                  <c:v>3499.3702663399999</c:v>
                </c:pt>
                <c:pt idx="21">
                  <c:v>3786.5612725000001</c:v>
                </c:pt>
                <c:pt idx="22">
                  <c:v>3348.9294035200001</c:v>
                </c:pt>
                <c:pt idx="23">
                  <c:v>3400.8571335199999</c:v>
                </c:pt>
                <c:pt idx="24">
                  <c:v>3064.1</c:v>
                </c:pt>
                <c:pt idx="25">
                  <c:v>3184.7031743299999</c:v>
                </c:pt>
                <c:pt idx="26">
                  <c:v>3337.5187763700001</c:v>
                </c:pt>
                <c:pt idx="27">
                  <c:v>3866.7040132299999</c:v>
                </c:pt>
                <c:pt idx="28">
                  <c:v>3765.0459534699999</c:v>
                </c:pt>
                <c:pt idx="29">
                  <c:v>3043.5282944400001</c:v>
                </c:pt>
                <c:pt idx="30">
                  <c:v>3271.1321407199998</c:v>
                </c:pt>
                <c:pt idx="31">
                  <c:v>3256.5881264199902</c:v>
                </c:pt>
                <c:pt idx="32">
                  <c:v>3079.7620382099999</c:v>
                </c:pt>
                <c:pt idx="33">
                  <c:v>3319.5483568</c:v>
                </c:pt>
                <c:pt idx="34">
                  <c:v>2887.4081359299998</c:v>
                </c:pt>
                <c:pt idx="35">
                  <c:v>3342.7797526899999</c:v>
                </c:pt>
                <c:pt idx="36">
                  <c:v>3423.6541016000001</c:v>
                </c:pt>
                <c:pt idx="37">
                  <c:v>3018.6792912000001</c:v>
                </c:pt>
                <c:pt idx="38">
                  <c:v>2393.1371409100002</c:v>
                </c:pt>
                <c:pt idx="39">
                  <c:v>1843.9390247700001</c:v>
                </c:pt>
                <c:pt idx="40">
                  <c:v>2237.33153722</c:v>
                </c:pt>
                <c:pt idx="41">
                  <c:v>2278.1198597100001</c:v>
                </c:pt>
                <c:pt idx="42">
                  <c:v>2548.92</c:v>
                </c:pt>
                <c:pt idx="43">
                  <c:v>2569.9638877500001</c:v>
                </c:pt>
                <c:pt idx="44">
                  <c:v>2531.5363750699998</c:v>
                </c:pt>
                <c:pt idx="45">
                  <c:v>2627.5921733300102</c:v>
                </c:pt>
                <c:pt idx="46">
                  <c:v>2527.3882889900001</c:v>
                </c:pt>
                <c:pt idx="47">
                  <c:v>3028.9727012799999</c:v>
                </c:pt>
                <c:pt idx="48">
                  <c:v>2594.5448231999999</c:v>
                </c:pt>
                <c:pt idx="49">
                  <c:v>2944.6753249899998</c:v>
                </c:pt>
                <c:pt idx="50">
                  <c:v>3326.6289731799998</c:v>
                </c:pt>
                <c:pt idx="51">
                  <c:v>2914.6547835599999</c:v>
                </c:pt>
                <c:pt idx="52">
                  <c:v>3097.04866911</c:v>
                </c:pt>
                <c:pt idx="53">
                  <c:v>3046.8622975399999</c:v>
                </c:pt>
                <c:pt idx="54">
                  <c:v>3252.4258460699998</c:v>
                </c:pt>
                <c:pt idx="55">
                  <c:v>3318.0562013899998</c:v>
                </c:pt>
                <c:pt idx="56">
                  <c:v>3572.52311078</c:v>
                </c:pt>
                <c:pt idx="57">
                  <c:v>3795.0475634300001</c:v>
                </c:pt>
                <c:pt idx="58">
                  <c:v>3987.5547288100001</c:v>
                </c:pt>
                <c:pt idx="59">
                  <c:v>4381.2954729700105</c:v>
                </c:pt>
                <c:pt idx="60">
                  <c:v>3781.6335482099998</c:v>
                </c:pt>
                <c:pt idx="61">
                  <c:v>4202.3404297699999</c:v>
                </c:pt>
                <c:pt idx="62">
                  <c:v>4968.7849681899997</c:v>
                </c:pt>
                <c:pt idx="63">
                  <c:v>5421.6071843</c:v>
                </c:pt>
                <c:pt idx="64">
                  <c:v>4552.7</c:v>
                </c:pt>
                <c:pt idx="65">
                  <c:v>5547.1</c:v>
                </c:pt>
                <c:pt idx="66">
                  <c:v>5913.9</c:v>
                </c:pt>
              </c:numCache>
            </c:numRef>
          </c:val>
          <c:extLst xmlns:c16r2="http://schemas.microsoft.com/office/drawing/2015/06/chart">
            <c:ext xmlns:c16="http://schemas.microsoft.com/office/drawing/2014/chart" uri="{C3380CC4-5D6E-409C-BE32-E72D297353CC}">
              <c16:uniqueId val="{00000038-B8CA-4CCA-88B9-BA43FFA12CF2}"/>
            </c:ext>
          </c:extLst>
        </c:ser>
        <c:dLbls>
          <c:showLegendKey val="0"/>
          <c:showVal val="0"/>
          <c:showCatName val="0"/>
          <c:showSerName val="0"/>
          <c:showPercent val="0"/>
          <c:showBubbleSize val="0"/>
        </c:dLbls>
        <c:axId val="381154456"/>
        <c:axId val="381160336"/>
      </c:areaChart>
      <c:lineChart>
        <c:grouping val="standard"/>
        <c:varyColors val="0"/>
        <c:ser>
          <c:idx val="1"/>
          <c:order val="1"/>
          <c:spPr>
            <a:ln w="19050" cap="rnd">
              <a:solidFill>
                <a:srgbClr val="002060"/>
              </a:solidFill>
              <a:round/>
            </a:ln>
            <a:effectLst/>
          </c:spPr>
          <c:marker>
            <c:symbol val="none"/>
          </c:marker>
          <c:cat>
            <c:numRef>
              <c:f>'Datos CE'!$A$75:$A$141</c:f>
              <c:numCache>
                <c:formatCode>mmm\-yy</c:formatCode>
                <c:ptCount val="6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numCache>
            </c:numRef>
          </c:cat>
          <c:val>
            <c:numRef>
              <c:f>'Datos CE'!$C$75:$C$141</c:f>
              <c:numCache>
                <c:formatCode>#,##0</c:formatCode>
                <c:ptCount val="67"/>
                <c:pt idx="0">
                  <c:v>10162136.754169999</c:v>
                </c:pt>
                <c:pt idx="1">
                  <c:v>9598980.5749600008</c:v>
                </c:pt>
                <c:pt idx="2">
                  <c:v>12535646.915549999</c:v>
                </c:pt>
                <c:pt idx="3">
                  <c:v>9266593.2141299993</c:v>
                </c:pt>
                <c:pt idx="4">
                  <c:v>16357572.741010001</c:v>
                </c:pt>
                <c:pt idx="5">
                  <c:v>8892466.7434899993</c:v>
                </c:pt>
                <c:pt idx="6">
                  <c:v>14030741.347590001</c:v>
                </c:pt>
                <c:pt idx="7">
                  <c:v>12501883.33171</c:v>
                </c:pt>
                <c:pt idx="8">
                  <c:v>15811716.231139999</c:v>
                </c:pt>
                <c:pt idx="9">
                  <c:v>11589018.457279999</c:v>
                </c:pt>
                <c:pt idx="10">
                  <c:v>10395392.110250002</c:v>
                </c:pt>
                <c:pt idx="11">
                  <c:v>18951712.783910003</c:v>
                </c:pt>
                <c:pt idx="12">
                  <c:v>11784686.891440002</c:v>
                </c:pt>
                <c:pt idx="13">
                  <c:v>9720201.3855700009</c:v>
                </c:pt>
                <c:pt idx="14">
                  <c:v>12143134.20806</c:v>
                </c:pt>
                <c:pt idx="15">
                  <c:v>13596742.479579998</c:v>
                </c:pt>
                <c:pt idx="16">
                  <c:v>11114909.442799998</c:v>
                </c:pt>
                <c:pt idx="17">
                  <c:v>9684880.3751599994</c:v>
                </c:pt>
                <c:pt idx="18">
                  <c:v>12221370.24446</c:v>
                </c:pt>
                <c:pt idx="19">
                  <c:v>10239673.741109999</c:v>
                </c:pt>
                <c:pt idx="20">
                  <c:v>9910703.9997300003</c:v>
                </c:pt>
                <c:pt idx="21">
                  <c:v>11730638.158730002</c:v>
                </c:pt>
                <c:pt idx="22">
                  <c:v>9743966.4024899993</c:v>
                </c:pt>
                <c:pt idx="23">
                  <c:v>11928879.021910001</c:v>
                </c:pt>
                <c:pt idx="24">
                  <c:v>9232316</c:v>
                </c:pt>
                <c:pt idx="25">
                  <c:v>10289193.767289998</c:v>
                </c:pt>
                <c:pt idx="26">
                  <c:v>9764617.3019899987</c:v>
                </c:pt>
                <c:pt idx="27">
                  <c:v>11706586.521780001</c:v>
                </c:pt>
                <c:pt idx="28">
                  <c:v>13573981.6196</c:v>
                </c:pt>
                <c:pt idx="29">
                  <c:v>8718418.3430299982</c:v>
                </c:pt>
                <c:pt idx="30">
                  <c:v>10008474.554079998</c:v>
                </c:pt>
                <c:pt idx="31">
                  <c:v>9654150.064960001</c:v>
                </c:pt>
                <c:pt idx="32">
                  <c:v>9948002.6044500005</c:v>
                </c:pt>
                <c:pt idx="33">
                  <c:v>11070866.381800001</c:v>
                </c:pt>
                <c:pt idx="34">
                  <c:v>8578903.5578000005</c:v>
                </c:pt>
                <c:pt idx="35">
                  <c:v>10469623.28033</c:v>
                </c:pt>
                <c:pt idx="36">
                  <c:v>17948367.376519997</c:v>
                </c:pt>
                <c:pt idx="37">
                  <c:v>11063861.165469998</c:v>
                </c:pt>
                <c:pt idx="38">
                  <c:v>9813518.8485700022</c:v>
                </c:pt>
                <c:pt idx="39">
                  <c:v>7825092.6866600001</c:v>
                </c:pt>
                <c:pt idx="40">
                  <c:v>11341445.916110003</c:v>
                </c:pt>
                <c:pt idx="41">
                  <c:v>10030653.584019998</c:v>
                </c:pt>
                <c:pt idx="42">
                  <c:v>9127072.2770499997</c:v>
                </c:pt>
                <c:pt idx="43">
                  <c:v>8840423.4154700004</c:v>
                </c:pt>
                <c:pt idx="44">
                  <c:v>7860048.4208899997</c:v>
                </c:pt>
                <c:pt idx="45">
                  <c:v>7099706.6528000003</c:v>
                </c:pt>
                <c:pt idx="46">
                  <c:v>5507734.5982999988</c:v>
                </c:pt>
                <c:pt idx="47">
                  <c:v>8221667.8554600002</c:v>
                </c:pt>
                <c:pt idx="48">
                  <c:v>7267288.9359200001</c:v>
                </c:pt>
                <c:pt idx="49">
                  <c:v>10120577.504140001</c:v>
                </c:pt>
                <c:pt idx="50">
                  <c:v>6962226.0751599995</c:v>
                </c:pt>
                <c:pt idx="51">
                  <c:v>6992562.3616399998</c:v>
                </c:pt>
                <c:pt idx="52">
                  <c:v>8324103.7921599997</c:v>
                </c:pt>
                <c:pt idx="53">
                  <c:v>8332013.8900800003</c:v>
                </c:pt>
                <c:pt idx="54">
                  <c:v>7600365.0739399996</c:v>
                </c:pt>
                <c:pt idx="55">
                  <c:v>7671546.1819399996</c:v>
                </c:pt>
                <c:pt idx="56">
                  <c:v>7906474.5598099995</c:v>
                </c:pt>
                <c:pt idx="57">
                  <c:v>9579654.0928000007</c:v>
                </c:pt>
                <c:pt idx="58">
                  <c:v>7676804.3036799999</c:v>
                </c:pt>
                <c:pt idx="59">
                  <c:v>10025143.04723</c:v>
                </c:pt>
                <c:pt idx="60">
                  <c:v>7996354.7008400001</c:v>
                </c:pt>
                <c:pt idx="61">
                  <c:v>7835537.0526400022</c:v>
                </c:pt>
                <c:pt idx="62">
                  <c:v>7732839.0766200004</c:v>
                </c:pt>
                <c:pt idx="63">
                  <c:v>11357978.4827</c:v>
                </c:pt>
                <c:pt idx="64">
                  <c:v>6136487.2963100011</c:v>
                </c:pt>
                <c:pt idx="65">
                  <c:v>9580441</c:v>
                </c:pt>
                <c:pt idx="66">
                  <c:v>10648582.54329</c:v>
                </c:pt>
              </c:numCache>
            </c:numRef>
          </c:val>
          <c:smooth val="0"/>
          <c:extLst xmlns:c16r2="http://schemas.microsoft.com/office/drawing/2015/06/chart">
            <c:ext xmlns:c16="http://schemas.microsoft.com/office/drawing/2014/chart" uri="{C3380CC4-5D6E-409C-BE32-E72D297353CC}">
              <c16:uniqueId val="{00000071-B8CA-4CCA-88B9-BA43FFA12CF2}"/>
            </c:ext>
          </c:extLst>
        </c:ser>
        <c:dLbls>
          <c:showLegendKey val="0"/>
          <c:showVal val="0"/>
          <c:showCatName val="0"/>
          <c:showSerName val="0"/>
          <c:showPercent val="0"/>
          <c:showBubbleSize val="0"/>
        </c:dLbls>
        <c:marker val="1"/>
        <c:smooth val="0"/>
        <c:axId val="381157592"/>
        <c:axId val="373262616"/>
      </c:lineChart>
      <c:valAx>
        <c:axId val="373262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57592"/>
        <c:crosses val="autoZero"/>
        <c:crossBetween val="between"/>
      </c:valAx>
      <c:dateAx>
        <c:axId val="38115759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73262616"/>
        <c:crosses val="autoZero"/>
        <c:auto val="1"/>
        <c:lblOffset val="100"/>
        <c:baseTimeUnit val="months"/>
        <c:minorUnit val="1"/>
        <c:minorTimeUnit val="months"/>
      </c:dateAx>
      <c:valAx>
        <c:axId val="381160336"/>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54456"/>
        <c:crosses val="max"/>
        <c:crossBetween val="between"/>
      </c:valAx>
      <c:dateAx>
        <c:axId val="381154456"/>
        <c:scaling>
          <c:orientation val="minMax"/>
        </c:scaling>
        <c:delete val="1"/>
        <c:axPos val="b"/>
        <c:numFmt formatCode="mmm\-yy" sourceLinked="1"/>
        <c:majorTickMark val="out"/>
        <c:minorTickMark val="none"/>
        <c:tickLblPos val="nextTo"/>
        <c:crossAx val="381160336"/>
        <c:crosses val="autoZero"/>
        <c:auto val="1"/>
        <c:lblOffset val="100"/>
        <c:baseTimeUnit val="months"/>
        <c:majorUnit val="1"/>
        <c:minorUnit val="1"/>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COSTO LOGÍSTICO POR TAMAÑO DE EMPRESA</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'Observatorio Nacional Logística'!$B$50</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1-3315-4E0A-B847-A4B754D5A31F}"/>
              </c:ext>
            </c:extLst>
          </c:dPt>
          <c:dLbls>
            <c:spPr>
              <a:noFill/>
              <a:ln>
                <a:noFill/>
              </a:ln>
              <a:effectLst/>
            </c:spPr>
            <c:txPr>
              <a:bodyPr rot="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Logística'!$C$50:$G$50</c:f>
              <c:numCache>
                <c:formatCode>0.0%</c:formatCode>
                <c:ptCount val="5"/>
                <c:pt idx="0">
                  <c:v>0.24099999999999999</c:v>
                </c:pt>
                <c:pt idx="1">
                  <c:v>0.17599999999999999</c:v>
                </c:pt>
                <c:pt idx="2">
                  <c:v>0.122</c:v>
                </c:pt>
                <c:pt idx="3">
                  <c:v>0.108</c:v>
                </c:pt>
                <c:pt idx="4">
                  <c:v>0.13500000000000001</c:v>
                </c:pt>
              </c:numCache>
            </c:numRef>
          </c:val>
          <c:extLst xmlns:c16r2="http://schemas.microsoft.com/office/drawing/2015/06/chart">
            <c:ext xmlns:c16="http://schemas.microsoft.com/office/drawing/2014/chart" uri="{C3380CC4-5D6E-409C-BE32-E72D297353CC}">
              <c16:uniqueId val="{00000002-3315-4E0A-B847-A4B754D5A31F}"/>
            </c:ext>
          </c:extLst>
        </c:ser>
        <c:ser>
          <c:idx val="1"/>
          <c:order val="1"/>
          <c:tx>
            <c:strRef>
              <c:f>'Observatorio Nacional Logística'!$B$51</c:f>
              <c:strCache>
                <c:ptCount val="1"/>
                <c:pt idx="0">
                  <c:v>2020</c:v>
                </c:pt>
              </c:strCache>
            </c:strRef>
          </c:tx>
          <c:spPr>
            <a:solidFill>
              <a:srgbClr val="002060"/>
            </a:solidFill>
            <a:ln>
              <a:solidFill>
                <a:srgbClr val="003399"/>
              </a:solidFill>
            </a:ln>
            <a:effectLst/>
          </c:spPr>
          <c:invertIfNegative val="0"/>
          <c:dPt>
            <c:idx val="4"/>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3315-4E0A-B847-A4B754D5A31F}"/>
              </c:ext>
            </c:extLst>
          </c:dPt>
          <c:dLbls>
            <c:spPr>
              <a:noFill/>
              <a:ln>
                <a:noFill/>
              </a:ln>
              <a:effectLst/>
            </c:spPr>
            <c:txPr>
              <a:bodyPr rot="0" spcFirstLastPara="1" vertOverflow="ellipsis" vert="horz" wrap="square" anchor="ctr" anchorCtr="1"/>
              <a:lstStyle/>
              <a:p>
                <a:pPr algn="ctr">
                  <a:defRPr sz="900" b="1" i="0" u="none" strike="noStrike" kern="1200" baseline="0">
                    <a:solidFill>
                      <a:srgbClr val="0070C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Logística'!$C$51:$G$51</c:f>
              <c:numCache>
                <c:formatCode>0.0%</c:formatCode>
                <c:ptCount val="5"/>
                <c:pt idx="0">
                  <c:v>0.25800000000000001</c:v>
                </c:pt>
                <c:pt idx="1">
                  <c:v>0.24199999999999999</c:v>
                </c:pt>
                <c:pt idx="2">
                  <c:v>0.11799999999999999</c:v>
                </c:pt>
                <c:pt idx="3">
                  <c:v>9.7000000000000003E-2</c:v>
                </c:pt>
                <c:pt idx="4">
                  <c:v>0.126</c:v>
                </c:pt>
              </c:numCache>
            </c:numRef>
          </c:val>
          <c:extLst xmlns:c16r2="http://schemas.microsoft.com/office/drawing/2015/06/chart">
            <c:ext xmlns:c16="http://schemas.microsoft.com/office/drawing/2014/chart" uri="{C3380CC4-5D6E-409C-BE32-E72D297353CC}">
              <c16:uniqueId val="{00000005-3315-4E0A-B847-A4B754D5A31F}"/>
            </c:ext>
          </c:extLst>
        </c:ser>
        <c:dLbls>
          <c:dLblPos val="outEnd"/>
          <c:showLegendKey val="0"/>
          <c:showVal val="1"/>
          <c:showCatName val="0"/>
          <c:showSerName val="0"/>
          <c:showPercent val="0"/>
          <c:showBubbleSize val="0"/>
        </c:dLbls>
        <c:gapWidth val="219"/>
        <c:overlap val="-27"/>
        <c:axId val="393466688"/>
        <c:axId val="393463944"/>
      </c:barChart>
      <c:catAx>
        <c:axId val="39346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93463944"/>
        <c:crosses val="autoZero"/>
        <c:auto val="1"/>
        <c:lblAlgn val="ctr"/>
        <c:lblOffset val="100"/>
        <c:noMultiLvlLbl val="0"/>
      </c:catAx>
      <c:valAx>
        <c:axId val="393463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9346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r>
              <a:rPr lang="es-CO" sz="1400" b="1" i="0" u="none" strike="noStrike" kern="1200" spc="0" baseline="0">
                <a:solidFill>
                  <a:sysClr val="windowText" lastClr="000000"/>
                </a:solidFill>
                <a:latin typeface="Trebuchet MS" panose="020B0603020202020204" pitchFamily="34" charset="0"/>
                <a:ea typeface="+mn-ea"/>
                <a:cs typeface="+mn-cs"/>
              </a:rPr>
              <a:t>% EMPRESAS CON FLOTA PROPIA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col"/>
        <c:grouping val="clustered"/>
        <c:varyColors val="0"/>
        <c:ser>
          <c:idx val="0"/>
          <c:order val="0"/>
          <c:tx>
            <c:strRef>
              <c:f>'Observatorio Nacional Logística'!$B$68</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FFC000"/>
              </a:solidFill>
              <a:ln>
                <a:solidFill>
                  <a:srgbClr val="FFC000"/>
                </a:solidFill>
              </a:ln>
              <a:effectLst/>
            </c:spPr>
            <c:extLst xmlns:c16r2="http://schemas.microsoft.com/office/drawing/2015/06/chart">
              <c:ext xmlns:c16="http://schemas.microsoft.com/office/drawing/2014/chart" uri="{C3380CC4-5D6E-409C-BE32-E72D297353CC}">
                <c16:uniqueId val="{00000001-E241-44A5-8588-67D97526E7BA}"/>
              </c:ext>
            </c:extLst>
          </c:dPt>
          <c:dPt>
            <c:idx val="6"/>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3-E241-44A5-8588-67D97526E7BA}"/>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Logística'!$C$66:$I$67</c:f>
              <c:strCache>
                <c:ptCount val="7"/>
                <c:pt idx="0">
                  <c:v>Minería</c:v>
                </c:pt>
                <c:pt idx="1">
                  <c:v>Comercio</c:v>
                </c:pt>
                <c:pt idx="2">
                  <c:v>Construcción</c:v>
                </c:pt>
                <c:pt idx="3">
                  <c:v>Agropecuaria</c:v>
                </c:pt>
                <c:pt idx="4">
                  <c:v>Industria</c:v>
                </c:pt>
                <c:pt idx="5">
                  <c:v>Tte. Y almacén.</c:v>
                </c:pt>
                <c:pt idx="6">
                  <c:v>Nacional</c:v>
                </c:pt>
              </c:strCache>
            </c:strRef>
          </c:cat>
          <c:val>
            <c:numRef>
              <c:f>'Observatorio Nacional Logística'!$C$68:$I$68</c:f>
              <c:numCache>
                <c:formatCode>0.0%</c:formatCode>
                <c:ptCount val="7"/>
                <c:pt idx="0">
                  <c:v>0.155</c:v>
                </c:pt>
                <c:pt idx="1">
                  <c:v>0.189</c:v>
                </c:pt>
                <c:pt idx="2">
                  <c:v>0.25800000000000001</c:v>
                </c:pt>
                <c:pt idx="3">
                  <c:v>0.26800000000000002</c:v>
                </c:pt>
                <c:pt idx="4">
                  <c:v>0.27400000000000002</c:v>
                </c:pt>
                <c:pt idx="5">
                  <c:v>0.48</c:v>
                </c:pt>
                <c:pt idx="6">
                  <c:v>0.224</c:v>
                </c:pt>
              </c:numCache>
            </c:numRef>
          </c:val>
          <c:extLst xmlns:c16r2="http://schemas.microsoft.com/office/drawing/2015/06/chart">
            <c:ext xmlns:c16="http://schemas.microsoft.com/office/drawing/2014/chart" uri="{C3380CC4-5D6E-409C-BE32-E72D297353CC}">
              <c16:uniqueId val="{00000004-E241-44A5-8588-67D97526E7BA}"/>
            </c:ext>
          </c:extLst>
        </c:ser>
        <c:ser>
          <c:idx val="1"/>
          <c:order val="1"/>
          <c:tx>
            <c:strRef>
              <c:f>'Observatorio Nacional Logística'!$B$69</c:f>
              <c:strCache>
                <c:ptCount val="1"/>
                <c:pt idx="0">
                  <c:v>2020</c:v>
                </c:pt>
              </c:strCache>
            </c:strRef>
          </c:tx>
          <c:spPr>
            <a:solidFill>
              <a:srgbClr val="002060"/>
            </a:solidFill>
            <a:ln>
              <a:solidFill>
                <a:srgbClr val="002060"/>
              </a:solidFill>
            </a:ln>
            <a:effectLst/>
          </c:spPr>
          <c:invertIfNegative val="0"/>
          <c:dPt>
            <c:idx val="4"/>
            <c:invertIfNegative val="0"/>
            <c:bubble3D val="0"/>
            <c:spPr>
              <a:solidFill>
                <a:srgbClr val="002060"/>
              </a:solidFill>
              <a:ln>
                <a:solidFill>
                  <a:srgbClr val="002060"/>
                </a:solidFill>
              </a:ln>
              <a:effectLst/>
            </c:spPr>
            <c:extLst xmlns:c16r2="http://schemas.microsoft.com/office/drawing/2015/06/chart">
              <c:ext xmlns:c16="http://schemas.microsoft.com/office/drawing/2014/chart" uri="{C3380CC4-5D6E-409C-BE32-E72D297353CC}">
                <c16:uniqueId val="{00000006-E241-44A5-8588-67D97526E7BA}"/>
              </c:ext>
            </c:extLst>
          </c:dPt>
          <c:dPt>
            <c:idx val="6"/>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8-E241-44A5-8588-67D97526E7BA}"/>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Logística'!$C$66:$I$67</c:f>
              <c:strCache>
                <c:ptCount val="7"/>
                <c:pt idx="0">
                  <c:v>Minería</c:v>
                </c:pt>
                <c:pt idx="1">
                  <c:v>Comercio</c:v>
                </c:pt>
                <c:pt idx="2">
                  <c:v>Construcción</c:v>
                </c:pt>
                <c:pt idx="3">
                  <c:v>Agropecuaria</c:v>
                </c:pt>
                <c:pt idx="4">
                  <c:v>Industria</c:v>
                </c:pt>
                <c:pt idx="5">
                  <c:v>Tte. Y almacén.</c:v>
                </c:pt>
                <c:pt idx="6">
                  <c:v>Nacional</c:v>
                </c:pt>
              </c:strCache>
            </c:strRef>
          </c:cat>
          <c:val>
            <c:numRef>
              <c:f>'Observatorio Nacional Logística'!$C$69:$I$69</c:f>
              <c:numCache>
                <c:formatCode>0.0%</c:formatCode>
                <c:ptCount val="7"/>
                <c:pt idx="0">
                  <c:v>0.373</c:v>
                </c:pt>
                <c:pt idx="1">
                  <c:v>0.55000000000000004</c:v>
                </c:pt>
                <c:pt idx="2">
                  <c:v>0.51</c:v>
                </c:pt>
                <c:pt idx="3">
                  <c:v>0.59599999999999997</c:v>
                </c:pt>
                <c:pt idx="4">
                  <c:v>0.58599999999999997</c:v>
                </c:pt>
                <c:pt idx="5">
                  <c:v>0.6</c:v>
                </c:pt>
                <c:pt idx="6">
                  <c:v>0.56000000000000005</c:v>
                </c:pt>
              </c:numCache>
            </c:numRef>
          </c:val>
          <c:extLst xmlns:c16r2="http://schemas.microsoft.com/office/drawing/2015/06/chart">
            <c:ext xmlns:c16="http://schemas.microsoft.com/office/drawing/2014/chart" uri="{C3380CC4-5D6E-409C-BE32-E72D297353CC}">
              <c16:uniqueId val="{00000009-E241-44A5-8588-67D97526E7BA}"/>
            </c:ext>
          </c:extLst>
        </c:ser>
        <c:dLbls>
          <c:dLblPos val="outEnd"/>
          <c:showLegendKey val="0"/>
          <c:showVal val="1"/>
          <c:showCatName val="0"/>
          <c:showSerName val="0"/>
          <c:showPercent val="0"/>
          <c:showBubbleSize val="0"/>
        </c:dLbls>
        <c:gapWidth val="219"/>
        <c:overlap val="-27"/>
        <c:axId val="393469824"/>
        <c:axId val="393463160"/>
      </c:barChart>
      <c:catAx>
        <c:axId val="39346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393463160"/>
        <c:crosses val="autoZero"/>
        <c:auto val="1"/>
        <c:lblAlgn val="ctr"/>
        <c:lblOffset val="100"/>
        <c:noMultiLvlLbl val="0"/>
      </c:catAx>
      <c:valAx>
        <c:axId val="393463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39346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r>
              <a:rPr lang="es-CO" sz="1400" b="1" i="0" u="none" strike="noStrike" kern="1200" cap="all" spc="0" baseline="0">
                <a:solidFill>
                  <a:sysClr val="windowText" lastClr="000000"/>
                </a:solidFill>
                <a:latin typeface="Trebuchet MS" panose="020B0603020202020204" pitchFamily="34" charset="0"/>
                <a:ea typeface="+mn-ea"/>
                <a:cs typeface="+mn-cs"/>
              </a:rPr>
              <a:t>Uso de tecnología en la logística</a:t>
            </a:r>
          </a:p>
        </c:rich>
      </c:tx>
      <c:overlay val="0"/>
      <c:spPr>
        <a:noFill/>
        <a:ln>
          <a:noFill/>
        </a:ln>
        <a:effectLst/>
      </c:spPr>
      <c:txPr>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3"/>
          <c:order val="0"/>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Logística'!$B$106:$B$116</c:f>
              <c:strCache>
                <c:ptCount val="11"/>
                <c:pt idx="0">
                  <c:v>Rastreo y seguimiento de pedidos</c:v>
                </c:pt>
                <c:pt idx="1">
                  <c:v>Factura Electrónica</c:v>
                </c:pt>
                <c:pt idx="2">
                  <c:v>Rastreo y seguimiento de vehículos</c:v>
                </c:pt>
                <c:pt idx="3">
                  <c:v>Intercambio electrónico de datos - EDI</c:v>
                </c:pt>
                <c:pt idx="4">
                  <c:v>Captura con códigos de barras</c:v>
                </c:pt>
                <c:pt idx="5">
                  <c:v>Sistema y/o aplicativos de gestión de bodegas –WMS</c:v>
                </c:pt>
                <c:pt idx="6">
                  <c:v>Sistemas y aplicativos de planificación de recursos empresariales –ERP</c:v>
                </c:pt>
                <c:pt idx="7">
                  <c:v>Pronósticos y/o planeación de demanda</c:v>
                </c:pt>
                <c:pt idx="8">
                  <c:v>Sistema y/o aplicativos de administración de transporte - TMS</c:v>
                </c:pt>
                <c:pt idx="9">
                  <c:v>Captura con identificación de radio frecuencia –RFID</c:v>
                </c:pt>
                <c:pt idx="10">
                  <c:v>Ninguna</c:v>
                </c:pt>
              </c:strCache>
            </c:strRef>
          </c:cat>
          <c:val>
            <c:numRef>
              <c:f>'Observatorio Nacional Logística'!$E$106:$E$116</c:f>
              <c:numCache>
                <c:formatCode>0.0%</c:formatCode>
                <c:ptCount val="11"/>
                <c:pt idx="0">
                  <c:v>0.14499999999999999</c:v>
                </c:pt>
                <c:pt idx="1">
                  <c:v>0.13400000000000001</c:v>
                </c:pt>
                <c:pt idx="2">
                  <c:v>0.122</c:v>
                </c:pt>
                <c:pt idx="3">
                  <c:v>7.9000000000000001E-2</c:v>
                </c:pt>
                <c:pt idx="4">
                  <c:v>7.1999999999999995E-2</c:v>
                </c:pt>
                <c:pt idx="5">
                  <c:v>2.8000000000000001E-2</c:v>
                </c:pt>
                <c:pt idx="6">
                  <c:v>2.4E-2</c:v>
                </c:pt>
                <c:pt idx="7">
                  <c:v>2.1000000000000001E-2</c:v>
                </c:pt>
                <c:pt idx="8">
                  <c:v>1.4E-2</c:v>
                </c:pt>
                <c:pt idx="9">
                  <c:v>1.0999999999999999E-2</c:v>
                </c:pt>
                <c:pt idx="10">
                  <c:v>0.64400000000000002</c:v>
                </c:pt>
              </c:numCache>
            </c:numRef>
          </c:val>
          <c:extLst xmlns:c16r2="http://schemas.microsoft.com/office/drawing/2015/06/chart">
            <c:ext xmlns:c16="http://schemas.microsoft.com/office/drawing/2014/chart" uri="{C3380CC4-5D6E-409C-BE32-E72D297353CC}">
              <c16:uniqueId val="{00000000-E5B6-4A5B-8976-76F088C71866}"/>
            </c:ext>
          </c:extLst>
        </c:ser>
        <c:ser>
          <c:idx val="0"/>
          <c:order val="1"/>
          <c:spPr>
            <a:solidFill>
              <a:srgbClr val="002060"/>
            </a:solidFill>
            <a:ln>
              <a:solidFill>
                <a:srgbClr val="00206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Logística'!$B$106:$B$116</c:f>
              <c:strCache>
                <c:ptCount val="11"/>
                <c:pt idx="0">
                  <c:v>Rastreo y seguimiento de pedidos</c:v>
                </c:pt>
                <c:pt idx="1">
                  <c:v>Factura Electrónica</c:v>
                </c:pt>
                <c:pt idx="2">
                  <c:v>Rastreo y seguimiento de vehículos</c:v>
                </c:pt>
                <c:pt idx="3">
                  <c:v>Intercambio electrónico de datos - EDI</c:v>
                </c:pt>
                <c:pt idx="4">
                  <c:v>Captura con códigos de barras</c:v>
                </c:pt>
                <c:pt idx="5">
                  <c:v>Sistema y/o aplicativos de gestión de bodegas –WMS</c:v>
                </c:pt>
                <c:pt idx="6">
                  <c:v>Sistemas y aplicativos de planificación de recursos empresariales –ERP</c:v>
                </c:pt>
                <c:pt idx="7">
                  <c:v>Pronósticos y/o planeación de demanda</c:v>
                </c:pt>
                <c:pt idx="8">
                  <c:v>Sistema y/o aplicativos de administración de transporte - TMS</c:v>
                </c:pt>
                <c:pt idx="9">
                  <c:v>Captura con identificación de radio frecuencia –RFID</c:v>
                </c:pt>
                <c:pt idx="10">
                  <c:v>Ninguna</c:v>
                </c:pt>
              </c:strCache>
            </c:strRef>
          </c:cat>
          <c:val>
            <c:numRef>
              <c:f>'Observatorio Nacional Logística'!$F$106:$F$116</c:f>
              <c:numCache>
                <c:formatCode>0.0%</c:formatCode>
                <c:ptCount val="11"/>
                <c:pt idx="0">
                  <c:v>0.50800000000000001</c:v>
                </c:pt>
                <c:pt idx="1">
                  <c:v>0.32</c:v>
                </c:pt>
                <c:pt idx="2">
                  <c:v>0</c:v>
                </c:pt>
                <c:pt idx="3">
                  <c:v>0.6</c:v>
                </c:pt>
                <c:pt idx="4">
                  <c:v>0.20699999999999999</c:v>
                </c:pt>
                <c:pt idx="5">
                  <c:v>0.42499999999999999</c:v>
                </c:pt>
                <c:pt idx="6">
                  <c:v>0.35599999999999998</c:v>
                </c:pt>
                <c:pt idx="7">
                  <c:v>0.42</c:v>
                </c:pt>
                <c:pt idx="8">
                  <c:v>0.38400000000000001</c:v>
                </c:pt>
                <c:pt idx="9">
                  <c:v>0</c:v>
                </c:pt>
                <c:pt idx="10">
                  <c:v>0</c:v>
                </c:pt>
              </c:numCache>
            </c:numRef>
          </c:val>
          <c:extLst xmlns:c16r2="http://schemas.microsoft.com/office/drawing/2015/06/chart">
            <c:ext xmlns:c16="http://schemas.microsoft.com/office/drawing/2014/chart" uri="{C3380CC4-5D6E-409C-BE32-E72D297353CC}">
              <c16:uniqueId val="{00000000-3C07-48B6-B5A7-0E94F403085B}"/>
            </c:ext>
          </c:extLst>
        </c:ser>
        <c:dLbls>
          <c:dLblPos val="outEnd"/>
          <c:showLegendKey val="0"/>
          <c:showVal val="1"/>
          <c:showCatName val="0"/>
          <c:showSerName val="0"/>
          <c:showPercent val="0"/>
          <c:showBubbleSize val="0"/>
        </c:dLbls>
        <c:gapWidth val="182"/>
        <c:axId val="393472568"/>
        <c:axId val="393469040"/>
      </c:barChart>
      <c:catAx>
        <c:axId val="393472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393469040"/>
        <c:crosses val="autoZero"/>
        <c:auto val="1"/>
        <c:lblAlgn val="ctr"/>
        <c:lblOffset val="100"/>
        <c:noMultiLvlLbl val="0"/>
      </c:catAx>
      <c:valAx>
        <c:axId val="393469040"/>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393472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r>
              <a:rPr lang="es-CO" sz="1400" b="1" i="0" u="none" strike="noStrike" kern="1200" cap="all" spc="0" baseline="0">
                <a:solidFill>
                  <a:sysClr val="windowText" lastClr="000000"/>
                </a:solidFill>
                <a:latin typeface="Trebuchet MS" panose="020B0603020202020204" pitchFamily="34" charset="0"/>
                <a:ea typeface="+mn-ea"/>
                <a:cs typeface="+mn-cs"/>
              </a:rPr>
              <a:t>Principales problemas en la entrega de pedidos</a:t>
            </a:r>
          </a:p>
        </c:rich>
      </c:tx>
      <c:overlay val="0"/>
      <c:spPr>
        <a:noFill/>
        <a:ln>
          <a:noFill/>
        </a:ln>
        <a:effectLst/>
      </c:spPr>
      <c:txPr>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1"/>
          <c:order val="1"/>
          <c:spPr>
            <a:solidFill>
              <a:srgbClr val="002060"/>
            </a:solidFill>
            <a:ln>
              <a:solidFill>
                <a:srgbClr val="002060"/>
              </a:solidFill>
            </a:ln>
            <a:effectLst/>
          </c:spPr>
          <c:invertIfNegative val="0"/>
          <c:dLbls>
            <c:dLbl>
              <c:idx val="7"/>
              <c:delete val="1"/>
              <c:extLst xmlns:c16r2="http://schemas.microsoft.com/office/drawing/2015/06/chart">
                <c:ext xmlns:c16="http://schemas.microsoft.com/office/drawing/2014/chart" uri="{C3380CC4-5D6E-409C-BE32-E72D297353CC}">
                  <c16:uniqueId val="{00000000-C1AA-4727-AE6E-CF9D6030C79D}"/>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1-C1AA-4727-AE6E-CF9D6030C79D}"/>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2-C1AA-4727-AE6E-CF9D6030C79D}"/>
                </c:ext>
                <c:ext xmlns:c15="http://schemas.microsoft.com/office/drawing/2012/chart" uri="{CE6537A1-D6FC-4f65-9D91-7224C49458BB}"/>
              </c:extLst>
            </c:dLbl>
            <c:spPr>
              <a:noFill/>
              <a:ln>
                <a:noFill/>
              </a:ln>
              <a:effectLst/>
            </c:spPr>
            <c:txPr>
              <a:bodyPr rot="0" spcFirstLastPara="1" vertOverflow="ellipsis" vert="horz" wrap="square" anchor="ctr" anchorCtr="0"/>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Logística'!$B$87:$B$96</c:f>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f>'Observatorio Nacional Logística'!$D$87:$D$96</c:f>
              <c:numCache>
                <c:formatCode>0.0%</c:formatCode>
                <c:ptCount val="10"/>
                <c:pt idx="0">
                  <c:v>0.121</c:v>
                </c:pt>
                <c:pt idx="1">
                  <c:v>0.11700000000000001</c:v>
                </c:pt>
                <c:pt idx="2">
                  <c:v>8.4000000000000005E-2</c:v>
                </c:pt>
                <c:pt idx="3">
                  <c:v>5.8000000000000003E-2</c:v>
                </c:pt>
                <c:pt idx="4">
                  <c:v>5.6000000000000001E-2</c:v>
                </c:pt>
                <c:pt idx="5">
                  <c:v>2.9000000000000001E-2</c:v>
                </c:pt>
                <c:pt idx="6">
                  <c:v>1.9E-2</c:v>
                </c:pt>
                <c:pt idx="7">
                  <c:v>0</c:v>
                </c:pt>
                <c:pt idx="8">
                  <c:v>0</c:v>
                </c:pt>
                <c:pt idx="9">
                  <c:v>0</c:v>
                </c:pt>
              </c:numCache>
            </c:numRef>
          </c:val>
          <c:extLst xmlns:c16r2="http://schemas.microsoft.com/office/drawing/2015/06/chart">
            <c:ext xmlns:c16="http://schemas.microsoft.com/office/drawing/2014/chart" uri="{C3380CC4-5D6E-409C-BE32-E72D297353CC}">
              <c16:uniqueId val="{00000000-2F7B-4BC6-817D-BD714D33C3FD}"/>
            </c:ext>
          </c:extLst>
        </c:ser>
        <c:ser>
          <c:idx val="2"/>
          <c:order val="2"/>
          <c:spPr>
            <a:solidFill>
              <a:srgbClr val="FFC000"/>
            </a:solidFill>
            <a:ln>
              <a:solidFill>
                <a:srgbClr val="FFC000"/>
              </a:solidFill>
            </a:ln>
            <a:effectLst/>
          </c:spPr>
          <c:invertIfNegative val="0"/>
          <c:dLbls>
            <c:dLbl>
              <c:idx val="0"/>
              <c:delete val="1"/>
              <c:extLst xmlns:c16r2="http://schemas.microsoft.com/office/drawing/2015/06/chart">
                <c:ext xmlns:c16="http://schemas.microsoft.com/office/drawing/2014/chart" uri="{C3380CC4-5D6E-409C-BE32-E72D297353CC}">
                  <c16:uniqueId val="{00000003-C1AA-4727-AE6E-CF9D6030C79D}"/>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4-C1AA-4727-AE6E-CF9D6030C79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Logística'!$B$87:$B$96</c:f>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f>'Observatorio Nacional Logística'!$E$87:$E$96</c:f>
              <c:numCache>
                <c:formatCode>0.0%</c:formatCode>
                <c:ptCount val="10"/>
                <c:pt idx="0">
                  <c:v>0</c:v>
                </c:pt>
                <c:pt idx="1">
                  <c:v>0.65800000000000003</c:v>
                </c:pt>
                <c:pt idx="2">
                  <c:v>0.42099999999999999</c:v>
                </c:pt>
                <c:pt idx="3">
                  <c:v>0.191</c:v>
                </c:pt>
                <c:pt idx="4">
                  <c:v>0.25800000000000001</c:v>
                </c:pt>
                <c:pt idx="5">
                  <c:v>0</c:v>
                </c:pt>
                <c:pt idx="6">
                  <c:v>0.151</c:v>
                </c:pt>
                <c:pt idx="7">
                  <c:v>0.189</c:v>
                </c:pt>
                <c:pt idx="8">
                  <c:v>5.3999999999999999E-2</c:v>
                </c:pt>
                <c:pt idx="9">
                  <c:v>3.9E-2</c:v>
                </c:pt>
              </c:numCache>
            </c:numRef>
          </c:val>
          <c:extLst xmlns:c16r2="http://schemas.microsoft.com/office/drawing/2015/06/chart">
            <c:ext xmlns:c16="http://schemas.microsoft.com/office/drawing/2014/chart" uri="{C3380CC4-5D6E-409C-BE32-E72D297353CC}">
              <c16:uniqueId val="{00000005-C1AA-4727-AE6E-CF9D6030C79D}"/>
            </c:ext>
          </c:extLst>
        </c:ser>
        <c:dLbls>
          <c:showLegendKey val="0"/>
          <c:showVal val="0"/>
          <c:showCatName val="0"/>
          <c:showSerName val="0"/>
          <c:showPercent val="0"/>
          <c:showBubbleSize val="0"/>
        </c:dLbls>
        <c:gapWidth val="182"/>
        <c:axId val="393470216"/>
        <c:axId val="393470608"/>
        <c:extLst xmlns:c16r2="http://schemas.microsoft.com/office/drawing/2015/06/chart">
          <c:ext xmlns:c15="http://schemas.microsoft.com/office/drawing/2012/chart" uri="{02D57815-91ED-43cb-92C2-25804820EDAC}">
            <c15:filteredBarSeries>
              <c15:ser>
                <c:idx val="0"/>
                <c:order val="0"/>
                <c:spPr>
                  <a:solidFill>
                    <a:schemeClr val="accent1">
                      <a:tint val="65000"/>
                    </a:schemeClr>
                  </a:solidFill>
                  <a:ln>
                    <a:noFill/>
                  </a:ln>
                  <a:effectLst/>
                </c:spPr>
                <c:invertIfNegative val="0"/>
                <c:cat>
                  <c:strRef>
                    <c:extLst xmlns:c16r2="http://schemas.microsoft.com/office/drawing/2015/06/chart">
                      <c:ext uri="{02D57815-91ED-43cb-92C2-25804820EDAC}">
                        <c15:formulaRef>
                          <c15:sqref>'Observatorio Nacional Logística'!$B$87:$B$96</c15:sqref>
                        </c15:formulaRef>
                      </c:ext>
                    </c:extLst>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extLst xmlns:c16r2="http://schemas.microsoft.com/office/drawing/2015/06/chart">
                      <c:ext uri="{02D57815-91ED-43cb-92C2-25804820EDAC}">
                        <c15:formulaRef>
                          <c15:sqref>'Observatorio Nacional Logística'!$C$87:$C$96</c15:sqref>
                        </c15:formulaRef>
                      </c:ext>
                    </c:extLst>
                    <c:numCache>
                      <c:formatCode>General</c:formatCode>
                      <c:ptCount val="10"/>
                    </c:numCache>
                  </c:numRef>
                </c:val>
                <c:extLst xmlns:c16r2="http://schemas.microsoft.com/office/drawing/2015/06/chart">
                  <c:ext xmlns:c16="http://schemas.microsoft.com/office/drawing/2014/chart" uri="{C3380CC4-5D6E-409C-BE32-E72D297353CC}">
                    <c16:uniqueId val="{00000001-2F7B-4BC6-817D-BD714D33C3FD}"/>
                  </c:ext>
                </c:extLst>
              </c15:ser>
            </c15:filteredBarSeries>
          </c:ext>
        </c:extLst>
      </c:barChart>
      <c:catAx>
        <c:axId val="393470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393470608"/>
        <c:crosses val="autoZero"/>
        <c:auto val="1"/>
        <c:lblAlgn val="ctr"/>
        <c:lblOffset val="100"/>
        <c:noMultiLvlLbl val="0"/>
      </c:catAx>
      <c:valAx>
        <c:axId val="39347060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3934702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COSTO LOGÍSTICO POR ACTIVIDAD ECONÓMICA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'Observatorio Nacional Logística'!$B$32</c:f>
              <c:strCache>
                <c:ptCount val="1"/>
                <c:pt idx="0">
                  <c:v>2018</c:v>
                </c:pt>
              </c:strCache>
            </c:strRef>
          </c:tx>
          <c:spPr>
            <a:solidFill>
              <a:srgbClr val="FFC000"/>
            </a:solidFill>
            <a:ln>
              <a:noFill/>
            </a:ln>
            <a:effectLst/>
          </c:spPr>
          <c:invertIfNegative val="0"/>
          <c:dPt>
            <c:idx val="5"/>
            <c:invertIfNegative val="0"/>
            <c:bubble3D val="0"/>
            <c:spPr>
              <a:solidFill>
                <a:srgbClr val="32879E"/>
              </a:solidFill>
              <a:ln>
                <a:noFill/>
              </a:ln>
              <a:effectLst/>
            </c:spPr>
            <c:extLst xmlns:c16r2="http://schemas.microsoft.com/office/drawing/2015/06/chart">
              <c:ext xmlns:c16="http://schemas.microsoft.com/office/drawing/2014/chart" uri="{C3380CC4-5D6E-409C-BE32-E72D297353CC}">
                <c16:uniqueId val="{00000001-4F8E-46D2-A0BB-0DD264E4D74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Logística'!$C$30:$H$30</c:f>
              <c:strCache>
                <c:ptCount val="6"/>
                <c:pt idx="0">
                  <c:v>Construcción</c:v>
                </c:pt>
                <c:pt idx="1">
                  <c:v>Comercio</c:v>
                </c:pt>
                <c:pt idx="2">
                  <c:v>Agropecuaria</c:v>
                </c:pt>
                <c:pt idx="3">
                  <c:v>Industria</c:v>
                </c:pt>
                <c:pt idx="4">
                  <c:v>Minería</c:v>
                </c:pt>
                <c:pt idx="5">
                  <c:v>Nacional</c:v>
                </c:pt>
              </c:strCache>
            </c:strRef>
          </c:cat>
          <c:val>
            <c:numRef>
              <c:f>'Observatorio Nacional Logística'!$C$32:$H$32</c:f>
              <c:numCache>
                <c:formatCode>0.0%</c:formatCode>
                <c:ptCount val="6"/>
                <c:pt idx="0">
                  <c:v>0.152</c:v>
                </c:pt>
                <c:pt idx="1">
                  <c:v>0.152</c:v>
                </c:pt>
                <c:pt idx="2">
                  <c:v>0.128</c:v>
                </c:pt>
                <c:pt idx="3">
                  <c:v>0.115</c:v>
                </c:pt>
                <c:pt idx="4">
                  <c:v>0.10299999999999999</c:v>
                </c:pt>
                <c:pt idx="5">
                  <c:v>0.13500000000000001</c:v>
                </c:pt>
              </c:numCache>
            </c:numRef>
          </c:val>
          <c:extLst xmlns:c16r2="http://schemas.microsoft.com/office/drawing/2015/06/chart">
            <c:ext xmlns:c16="http://schemas.microsoft.com/office/drawing/2014/chart" uri="{C3380CC4-5D6E-409C-BE32-E72D297353CC}">
              <c16:uniqueId val="{00000002-4F8E-46D2-A0BB-0DD264E4D740}"/>
            </c:ext>
          </c:extLst>
        </c:ser>
        <c:ser>
          <c:idx val="2"/>
          <c:order val="2"/>
          <c:tx>
            <c:strRef>
              <c:f>'Observatorio Nacional Logística'!$B$33</c:f>
              <c:strCache>
                <c:ptCount val="1"/>
                <c:pt idx="0">
                  <c:v>2020</c:v>
                </c:pt>
              </c:strCache>
            </c:strRef>
          </c:tx>
          <c:spPr>
            <a:solidFill>
              <a:srgbClr val="002060"/>
            </a:solidFill>
            <a:ln>
              <a:solidFill>
                <a:srgbClr val="002060"/>
              </a:solidFill>
            </a:ln>
            <a:effectLst/>
          </c:spPr>
          <c:invertIfNegative val="0"/>
          <c:dPt>
            <c:idx val="5"/>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4F8E-46D2-A0BB-0DD264E4D74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70C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Logística'!$C$30:$H$30</c:f>
              <c:strCache>
                <c:ptCount val="6"/>
                <c:pt idx="0">
                  <c:v>Construcción</c:v>
                </c:pt>
                <c:pt idx="1">
                  <c:v>Comercio</c:v>
                </c:pt>
                <c:pt idx="2">
                  <c:v>Agropecuaria</c:v>
                </c:pt>
                <c:pt idx="3">
                  <c:v>Industria</c:v>
                </c:pt>
                <c:pt idx="4">
                  <c:v>Minería</c:v>
                </c:pt>
                <c:pt idx="5">
                  <c:v>Nacional</c:v>
                </c:pt>
              </c:strCache>
            </c:strRef>
          </c:cat>
          <c:val>
            <c:numRef>
              <c:f>'Observatorio Nacional Logística'!$C$33:$H$33</c:f>
              <c:numCache>
                <c:formatCode>0.0%</c:formatCode>
                <c:ptCount val="6"/>
                <c:pt idx="0">
                  <c:v>8.4000000000000005E-2</c:v>
                </c:pt>
                <c:pt idx="1">
                  <c:v>9.0999999999999998E-2</c:v>
                </c:pt>
                <c:pt idx="2">
                  <c:v>0.223</c:v>
                </c:pt>
                <c:pt idx="3">
                  <c:v>0.127</c:v>
                </c:pt>
                <c:pt idx="4">
                  <c:v>0.251</c:v>
                </c:pt>
                <c:pt idx="5">
                  <c:v>0.126</c:v>
                </c:pt>
              </c:numCache>
            </c:numRef>
          </c:val>
          <c:extLst xmlns:c16r2="http://schemas.microsoft.com/office/drawing/2015/06/chart">
            <c:ext xmlns:c16="http://schemas.microsoft.com/office/drawing/2014/chart" uri="{C3380CC4-5D6E-409C-BE32-E72D297353CC}">
              <c16:uniqueId val="{00000005-4F8E-46D2-A0BB-0DD264E4D740}"/>
            </c:ext>
          </c:extLst>
        </c:ser>
        <c:dLbls>
          <c:dLblPos val="outEnd"/>
          <c:showLegendKey val="0"/>
          <c:showVal val="1"/>
          <c:showCatName val="0"/>
          <c:showSerName val="0"/>
          <c:showPercent val="0"/>
          <c:showBubbleSize val="0"/>
        </c:dLbls>
        <c:gapWidth val="219"/>
        <c:overlap val="-27"/>
        <c:axId val="393471000"/>
        <c:axId val="393472176"/>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'Observatorio Nacional Logística'!$B$31</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'Observatorio Nacional Logística'!$C$30:$H$30</c15:sqref>
                        </c15:formulaRef>
                      </c:ext>
                    </c:extLst>
                    <c:strCache>
                      <c:ptCount val="6"/>
                      <c:pt idx="0">
                        <c:v>Construcción</c:v>
                      </c:pt>
                      <c:pt idx="1">
                        <c:v>Comercio</c:v>
                      </c:pt>
                      <c:pt idx="2">
                        <c:v>Agropecuaria</c:v>
                      </c:pt>
                      <c:pt idx="3">
                        <c:v>Industria</c:v>
                      </c:pt>
                      <c:pt idx="4">
                        <c:v>Minería</c:v>
                      </c:pt>
                      <c:pt idx="5">
                        <c:v>Nacional</c:v>
                      </c:pt>
                    </c:strCache>
                  </c:strRef>
                </c:cat>
                <c:val>
                  <c:numRef>
                    <c:extLst xmlns:c16r2="http://schemas.microsoft.com/office/drawing/2015/06/chart">
                      <c:ext uri="{02D57815-91ED-43cb-92C2-25804820EDAC}">
                        <c15:formulaRef>
                          <c15:sqref>'Observatorio Nacional Logística'!$C$31:$H$31</c15:sqref>
                        </c15:formulaRef>
                      </c:ext>
                    </c:extLst>
                    <c:numCache>
                      <c:formatCode>0</c:formatCode>
                      <c:ptCount val="6"/>
                    </c:numCache>
                  </c:numRef>
                </c:val>
                <c:extLst xmlns:c16r2="http://schemas.microsoft.com/office/drawing/2015/06/chart">
                  <c:ext xmlns:c16="http://schemas.microsoft.com/office/drawing/2014/chart" uri="{C3380CC4-5D6E-409C-BE32-E72D297353CC}">
                    <c16:uniqueId val="{00000006-4F8E-46D2-A0BB-0DD264E4D740}"/>
                  </c:ext>
                </c:extLst>
              </c15:ser>
            </c15:filteredBarSeries>
          </c:ext>
        </c:extLst>
      </c:barChart>
      <c:catAx>
        <c:axId val="393471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93472176"/>
        <c:crosses val="autoZero"/>
        <c:auto val="1"/>
        <c:lblAlgn val="ctr"/>
        <c:lblOffset val="100"/>
        <c:noMultiLvlLbl val="0"/>
      </c:catAx>
      <c:valAx>
        <c:axId val="393472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accent1">
                <a:alpha val="62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393471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r>
              <a:rPr lang="es-CO" sz="1400" b="1" i="0" u="none" strike="noStrike" kern="1200" spc="0" baseline="0">
                <a:solidFill>
                  <a:sysClr val="windowText" lastClr="000000"/>
                </a:solidFill>
                <a:latin typeface="Trebuchet MS" panose="020B0603020202020204" pitchFamily="34" charset="0"/>
                <a:ea typeface="+mn-ea"/>
                <a:cs typeface="+mn-cs"/>
              </a:rPr>
              <a:t>% EMPRESAS CON FLOTA PROPIA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col"/>
        <c:grouping val="clustered"/>
        <c:varyColors val="0"/>
        <c:ser>
          <c:idx val="0"/>
          <c:order val="0"/>
          <c:tx>
            <c:strRef>
              <c:f>'Observatorio Nacional Logística'!$B$59</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1-7910-4E06-A0F7-372624516985}"/>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Logística'!$C$59:$G$59</c:f>
              <c:numCache>
                <c:formatCode>0.0%</c:formatCode>
                <c:ptCount val="5"/>
                <c:pt idx="0">
                  <c:v>0.21299999999999999</c:v>
                </c:pt>
                <c:pt idx="1">
                  <c:v>0.311</c:v>
                </c:pt>
                <c:pt idx="2">
                  <c:v>0.46</c:v>
                </c:pt>
                <c:pt idx="3">
                  <c:v>0.53300000000000003</c:v>
                </c:pt>
                <c:pt idx="4">
                  <c:v>0.224</c:v>
                </c:pt>
              </c:numCache>
            </c:numRef>
          </c:val>
          <c:extLst xmlns:c16r2="http://schemas.microsoft.com/office/drawing/2015/06/chart">
            <c:ext xmlns:c16="http://schemas.microsoft.com/office/drawing/2014/chart" uri="{C3380CC4-5D6E-409C-BE32-E72D297353CC}">
              <c16:uniqueId val="{00000002-7910-4E06-A0F7-372624516985}"/>
            </c:ext>
          </c:extLst>
        </c:ser>
        <c:ser>
          <c:idx val="1"/>
          <c:order val="1"/>
          <c:tx>
            <c:strRef>
              <c:f>'Observatorio Nacional Logística'!$B$60</c:f>
              <c:strCache>
                <c:ptCount val="1"/>
                <c:pt idx="0">
                  <c:v>2020</c:v>
                </c:pt>
              </c:strCache>
            </c:strRef>
          </c:tx>
          <c:spPr>
            <a:solidFill>
              <a:srgbClr val="002060"/>
            </a:solidFill>
            <a:ln>
              <a:solidFill>
                <a:srgbClr val="003399"/>
              </a:solidFill>
            </a:ln>
            <a:effectLst/>
          </c:spPr>
          <c:invertIfNegative val="0"/>
          <c:dPt>
            <c:idx val="4"/>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7910-4E06-A0F7-372624516985}"/>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Logística'!$C$60:$G$60</c:f>
              <c:numCache>
                <c:formatCode>0.0%</c:formatCode>
                <c:ptCount val="5"/>
                <c:pt idx="0">
                  <c:v>0.54900000000000004</c:v>
                </c:pt>
                <c:pt idx="1">
                  <c:v>0.65800000000000003</c:v>
                </c:pt>
                <c:pt idx="2">
                  <c:v>0.70699999999999996</c:v>
                </c:pt>
                <c:pt idx="3">
                  <c:v>0.55300000000000005</c:v>
                </c:pt>
                <c:pt idx="4">
                  <c:v>0.56000000000000005</c:v>
                </c:pt>
              </c:numCache>
            </c:numRef>
          </c:val>
          <c:extLst xmlns:c16r2="http://schemas.microsoft.com/office/drawing/2015/06/chart">
            <c:ext xmlns:c16="http://schemas.microsoft.com/office/drawing/2014/chart" uri="{C3380CC4-5D6E-409C-BE32-E72D297353CC}">
              <c16:uniqueId val="{00000005-7910-4E06-A0F7-372624516985}"/>
            </c:ext>
          </c:extLst>
        </c:ser>
        <c:dLbls>
          <c:dLblPos val="outEnd"/>
          <c:showLegendKey val="0"/>
          <c:showVal val="1"/>
          <c:showCatName val="0"/>
          <c:showSerName val="0"/>
          <c:showPercent val="0"/>
          <c:showBubbleSize val="0"/>
        </c:dLbls>
        <c:gapWidth val="219"/>
        <c:overlap val="-27"/>
        <c:axId val="393473744"/>
        <c:axId val="393476096"/>
      </c:barChart>
      <c:catAx>
        <c:axId val="39347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393476096"/>
        <c:crosses val="autoZero"/>
        <c:auto val="1"/>
        <c:lblAlgn val="ctr"/>
        <c:lblOffset val="100"/>
        <c:noMultiLvlLbl val="0"/>
      </c:catAx>
      <c:valAx>
        <c:axId val="393476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39347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cap="all" spc="0" baseline="0">
                <a:solidFill>
                  <a:schemeClr val="tx1"/>
                </a:solidFill>
                <a:latin typeface="Trebuchet MS" panose="020B0603020202020204" pitchFamily="34" charset="0"/>
                <a:ea typeface="+mn-ea"/>
                <a:cs typeface="+mn-cs"/>
              </a:defRPr>
            </a:pPr>
            <a:r>
              <a:rPr lang="es-CO" b="1" cap="all" baseline="0">
                <a:solidFill>
                  <a:schemeClr val="tx1"/>
                </a:solidFill>
              </a:rPr>
              <a:t>Tercerización de servicios logísticos</a:t>
            </a:r>
          </a:p>
        </c:rich>
      </c:tx>
      <c:overlay val="0"/>
      <c:spPr>
        <a:noFill/>
        <a:ln>
          <a:noFill/>
        </a:ln>
        <a:effectLst/>
      </c:spPr>
      <c:txPr>
        <a:bodyPr rot="0" spcFirstLastPara="1" vertOverflow="ellipsis" vert="horz" wrap="square" anchor="ctr" anchorCtr="1"/>
        <a:lstStyle/>
        <a:p>
          <a:pPr algn="ctr" rtl="0">
            <a:defRPr sz="1400" b="1" i="0" u="none" strike="noStrike" kern="1200" cap="all" spc="0" baseline="0">
              <a:solidFill>
                <a:schemeClr val="tx1"/>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2"/>
          <c:order val="2"/>
          <c:tx>
            <c:strRef>
              <c:f>'Observatorio Nacional Logística'!$E$133</c:f>
              <c:strCache>
                <c:ptCount val="1"/>
                <c:pt idx="0">
                  <c:v>2018</c:v>
                </c:pt>
              </c:strCache>
            </c:strRef>
          </c:tx>
          <c:spPr>
            <a:solidFill>
              <a:srgbClr val="FFC000"/>
            </a:solidFill>
            <a:ln>
              <a:noFill/>
            </a:ln>
            <a:effectLst/>
          </c:spPr>
          <c:invertIfNegative val="0"/>
          <c:dLbls>
            <c:dLbl>
              <c:idx val="10"/>
              <c:delete val="1"/>
              <c:extLst xmlns:c16r2="http://schemas.microsoft.com/office/drawing/2015/06/chart">
                <c:ext xmlns:c16="http://schemas.microsoft.com/office/drawing/2014/chart" uri="{C3380CC4-5D6E-409C-BE32-E72D297353CC}">
                  <c16:uniqueId val="{00000000-4F4D-4D24-BA44-EE6BA665876E}"/>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1-4F4D-4D24-BA44-EE6BA665876E}"/>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2-4F4D-4D24-BA44-EE6BA665876E}"/>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3-4F4D-4D24-BA44-EE6BA665876E}"/>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04-4F4D-4D24-BA44-EE6BA665876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Logística'!$B$134:$B$148</c:f>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f>'Observatorio Nacional Logística'!$E$134:$E$148</c:f>
              <c:numCache>
                <c:formatCode>0.0%</c:formatCode>
                <c:ptCount val="15"/>
                <c:pt idx="0">
                  <c:v>0.44800000000000001</c:v>
                </c:pt>
                <c:pt idx="1">
                  <c:v>0.254</c:v>
                </c:pt>
                <c:pt idx="2">
                  <c:v>0.121</c:v>
                </c:pt>
                <c:pt idx="3">
                  <c:v>0.111</c:v>
                </c:pt>
                <c:pt idx="4">
                  <c:v>0.111</c:v>
                </c:pt>
                <c:pt idx="5">
                  <c:v>8.6999999999999994E-2</c:v>
                </c:pt>
                <c:pt idx="6">
                  <c:v>7.9000000000000001E-2</c:v>
                </c:pt>
                <c:pt idx="7">
                  <c:v>4.9000000000000002E-2</c:v>
                </c:pt>
                <c:pt idx="8">
                  <c:v>4.7E-2</c:v>
                </c:pt>
                <c:pt idx="9">
                  <c:v>2.9000000000000001E-2</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5-4F4D-4D24-BA44-EE6BA665876E}"/>
            </c:ext>
          </c:extLst>
        </c:ser>
        <c:ser>
          <c:idx val="3"/>
          <c:order val="3"/>
          <c:tx>
            <c:strRef>
              <c:f>'Observatorio Nacional Logística'!$F$133</c:f>
              <c:strCache>
                <c:ptCount val="1"/>
                <c:pt idx="0">
                  <c:v>2020</c:v>
                </c:pt>
              </c:strCache>
            </c:strRef>
          </c:tx>
          <c:spPr>
            <a:solidFill>
              <a:srgbClr val="002060"/>
            </a:solidFill>
            <a:ln>
              <a:noFill/>
            </a:ln>
            <a:effectLst/>
          </c:spPr>
          <c:invertIfNegative val="0"/>
          <c:dLbls>
            <c:dLbl>
              <c:idx val="6"/>
              <c:delete val="1"/>
              <c:extLst xmlns:c16r2="http://schemas.microsoft.com/office/drawing/2015/06/chart">
                <c:ext xmlns:c16="http://schemas.microsoft.com/office/drawing/2014/chart" uri="{C3380CC4-5D6E-409C-BE32-E72D297353CC}">
                  <c16:uniqueId val="{00000006-4F4D-4D24-BA44-EE6BA665876E}"/>
                </c:ext>
                <c:ext xmlns:c15="http://schemas.microsoft.com/office/drawing/2012/chart" uri="{CE6537A1-D6FC-4f65-9D91-7224C49458BB}"/>
              </c:extLst>
            </c:dLbl>
            <c:spPr>
              <a:noFill/>
              <a:ln>
                <a:noFill/>
              </a:ln>
              <a:effectLst/>
            </c:spPr>
            <c:txPr>
              <a:bodyPr rot="0" spcFirstLastPara="1" vertOverflow="ellipsis" vert="horz" wrap="square" anchor="ctr" anchorCtr="0"/>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Logística'!$B$134:$B$148</c:f>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f>'Observatorio Nacional Logística'!$F$134:$F$148</c:f>
              <c:numCache>
                <c:formatCode>0.0%</c:formatCode>
                <c:ptCount val="15"/>
                <c:pt idx="0">
                  <c:v>0.434</c:v>
                </c:pt>
                <c:pt idx="1">
                  <c:v>0.19400000000000001</c:v>
                </c:pt>
                <c:pt idx="2">
                  <c:v>0.35</c:v>
                </c:pt>
                <c:pt idx="3">
                  <c:v>0.58799999999999997</c:v>
                </c:pt>
                <c:pt idx="4">
                  <c:v>0.58799999999999997</c:v>
                </c:pt>
                <c:pt idx="5">
                  <c:v>0.49199999999999999</c:v>
                </c:pt>
                <c:pt idx="6">
                  <c:v>0</c:v>
                </c:pt>
                <c:pt idx="7">
                  <c:v>0.94799999999999995</c:v>
                </c:pt>
                <c:pt idx="8">
                  <c:v>0.86399999999999999</c:v>
                </c:pt>
                <c:pt idx="9">
                  <c:v>0.70399999999999996</c:v>
                </c:pt>
                <c:pt idx="10">
                  <c:v>0.89</c:v>
                </c:pt>
                <c:pt idx="11">
                  <c:v>0.88500000000000001</c:v>
                </c:pt>
                <c:pt idx="12">
                  <c:v>0.79900000000000004</c:v>
                </c:pt>
                <c:pt idx="13">
                  <c:v>0.70099999999999996</c:v>
                </c:pt>
                <c:pt idx="14">
                  <c:v>1.7000000000000001E-2</c:v>
                </c:pt>
              </c:numCache>
            </c:numRef>
          </c:val>
          <c:extLst xmlns:c16r2="http://schemas.microsoft.com/office/drawing/2015/06/chart">
            <c:ext xmlns:c16="http://schemas.microsoft.com/office/drawing/2014/chart" uri="{C3380CC4-5D6E-409C-BE32-E72D297353CC}">
              <c16:uniqueId val="{00000007-4F4D-4D24-BA44-EE6BA665876E}"/>
            </c:ext>
          </c:extLst>
        </c:ser>
        <c:dLbls>
          <c:dLblPos val="outEnd"/>
          <c:showLegendKey val="0"/>
          <c:showVal val="1"/>
          <c:showCatName val="0"/>
          <c:showSerName val="0"/>
          <c:showPercent val="0"/>
          <c:showBubbleSize val="0"/>
        </c:dLbls>
        <c:gapWidth val="182"/>
        <c:axId val="393476488"/>
        <c:axId val="393475704"/>
        <c:extLst xmlns:c16r2="http://schemas.microsoft.com/office/drawing/2015/06/chart">
          <c:ext xmlns:c15="http://schemas.microsoft.com/office/drawing/2012/chart" uri="{02D57815-91ED-43cb-92C2-25804820EDAC}">
            <c15:filteredBarSeries>
              <c15:ser>
                <c:idx val="0"/>
                <c:order val="0"/>
                <c:tx>
                  <c:v>Series1</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'Observatorio Nacional Logística'!$B$134:$B$148</c15:sqref>
                        </c15:formulaRef>
                      </c:ext>
                    </c:extLst>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extLst xmlns:c16r2="http://schemas.microsoft.com/office/drawing/2015/06/chart">
                      <c:ext uri="{02D57815-91ED-43cb-92C2-25804820EDAC}">
                        <c15:formulaRef>
                          <c15:sqref>'Observatorio Nacional Logística'!$C$134:$C$148</c15:sqref>
                        </c15:formulaRef>
                      </c:ext>
                    </c:extLst>
                    <c:numCache>
                      <c:formatCode>General</c:formatCode>
                      <c:ptCount val="15"/>
                    </c:numCache>
                  </c:numRef>
                </c:val>
                <c:extLst xmlns:c16r2="http://schemas.microsoft.com/office/drawing/2015/06/chart">
                  <c:ext xmlns:c16="http://schemas.microsoft.com/office/drawing/2014/chart" uri="{C3380CC4-5D6E-409C-BE32-E72D297353CC}">
                    <c16:uniqueId val="{00000008-4F4D-4D24-BA44-EE6BA665876E}"/>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'Observatorio Nacional Logística'!$B$134:$B$148</c15:sqref>
                        </c15:formulaRef>
                      </c:ext>
                    </c:extLst>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'Observatorio Nacional Logística'!$D$134:$D$148</c15:sqref>
                        </c15:formulaRef>
                      </c:ext>
                    </c:extLst>
                    <c:numCache>
                      <c:formatCode>General</c:formatCode>
                      <c:ptCount val="15"/>
                    </c:numCache>
                  </c:numRef>
                </c:val>
                <c:extLst xmlns:c16r2="http://schemas.microsoft.com/office/drawing/2015/06/chart" xmlns:c15="http://schemas.microsoft.com/office/drawing/2012/chart">
                  <c:ext xmlns:c16="http://schemas.microsoft.com/office/drawing/2014/chart" uri="{C3380CC4-5D6E-409C-BE32-E72D297353CC}">
                    <c16:uniqueId val="{00000009-4F4D-4D24-BA44-EE6BA665876E}"/>
                  </c:ext>
                </c:extLst>
              </c15:ser>
            </c15:filteredBarSeries>
          </c:ext>
        </c:extLst>
      </c:barChart>
      <c:catAx>
        <c:axId val="393476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sz="900" b="0" i="0" u="none" strike="noStrike" kern="1200" baseline="0">
                <a:solidFill>
                  <a:schemeClr val="tx1"/>
                </a:solidFill>
                <a:latin typeface="Trebuchet MS" panose="020B0603020202020204" pitchFamily="34" charset="0"/>
                <a:ea typeface="+mn-ea"/>
                <a:cs typeface="+mn-cs"/>
              </a:defRPr>
            </a:pPr>
            <a:endParaRPr lang="es-CO"/>
          </a:p>
        </c:txPr>
        <c:crossAx val="393475704"/>
        <c:crosses val="autoZero"/>
        <c:auto val="1"/>
        <c:lblAlgn val="ctr"/>
        <c:lblOffset val="100"/>
        <c:noMultiLvlLbl val="0"/>
      </c:catAx>
      <c:valAx>
        <c:axId val="39347570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sz="900" b="0" i="0" u="none" strike="noStrike" kern="1200" baseline="0">
                <a:solidFill>
                  <a:schemeClr val="tx1"/>
                </a:solidFill>
                <a:latin typeface="Trebuchet MS" panose="020B0603020202020204" pitchFamily="34" charset="0"/>
                <a:ea typeface="+mn-ea"/>
                <a:cs typeface="+mn-cs"/>
              </a:defRPr>
            </a:pPr>
            <a:endParaRPr lang="es-CO"/>
          </a:p>
        </c:txPr>
        <c:crossAx val="393476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Valor Importaciones - Exportaciones 2012 - 2022</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5714014280811976E-2"/>
          <c:y val="0.1259478416261797"/>
          <c:w val="0.88486349263013631"/>
          <c:h val="0.654401647834707"/>
        </c:manualLayout>
      </c:layout>
      <c:lineChart>
        <c:grouping val="standard"/>
        <c:varyColors val="0"/>
        <c:ser>
          <c:idx val="0"/>
          <c:order val="0"/>
          <c:spPr>
            <a:ln w="22225" cap="rnd" cmpd="sng" algn="ctr">
              <a:solidFill>
                <a:srgbClr val="FFC000"/>
              </a:solidFill>
              <a:round/>
            </a:ln>
            <a:effectLst/>
          </c:spPr>
          <c:marker>
            <c:symbol val="none"/>
          </c:marker>
          <c:cat>
            <c:numRef>
              <c:f>'Datos CE'!$I$15:$I$141</c:f>
              <c:numCache>
                <c:formatCode>mmm\-yy</c:formatCode>
                <c:ptCount val="12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numCache>
            </c:numRef>
          </c:cat>
          <c:val>
            <c:numRef>
              <c:f>'Datos CE'!$J$15:$J$141</c:f>
              <c:numCache>
                <c:formatCode>#,##0.00</c:formatCode>
                <c:ptCount val="127"/>
                <c:pt idx="0">
                  <c:v>4691</c:v>
                </c:pt>
                <c:pt idx="1">
                  <c:v>4836</c:v>
                </c:pt>
                <c:pt idx="2">
                  <c:v>5687.4</c:v>
                </c:pt>
                <c:pt idx="3">
                  <c:v>4885.8999999999996</c:v>
                </c:pt>
                <c:pt idx="4">
                  <c:v>5208.2</c:v>
                </c:pt>
                <c:pt idx="5">
                  <c:v>4621.8999999999996</c:v>
                </c:pt>
                <c:pt idx="6">
                  <c:v>4693.5</c:v>
                </c:pt>
                <c:pt idx="7">
                  <c:v>4589.1000000000004</c:v>
                </c:pt>
                <c:pt idx="8">
                  <c:v>4823.2</c:v>
                </c:pt>
                <c:pt idx="9">
                  <c:v>4985.3</c:v>
                </c:pt>
                <c:pt idx="10">
                  <c:v>4732.3999999999996</c:v>
                </c:pt>
                <c:pt idx="11">
                  <c:v>4932.7</c:v>
                </c:pt>
                <c:pt idx="12">
                  <c:v>4849.2</c:v>
                </c:pt>
                <c:pt idx="13">
                  <c:v>4667.8</c:v>
                </c:pt>
                <c:pt idx="14">
                  <c:v>4617.8</c:v>
                </c:pt>
                <c:pt idx="15">
                  <c:v>4949.5</c:v>
                </c:pt>
                <c:pt idx="16">
                  <c:v>5332.5</c:v>
                </c:pt>
                <c:pt idx="17">
                  <c:v>4870.8</c:v>
                </c:pt>
                <c:pt idx="18">
                  <c:v>4652.3</c:v>
                </c:pt>
                <c:pt idx="19">
                  <c:v>4977.7</c:v>
                </c:pt>
                <c:pt idx="20">
                  <c:v>4850</c:v>
                </c:pt>
                <c:pt idx="21">
                  <c:v>4838</c:v>
                </c:pt>
                <c:pt idx="22">
                  <c:v>4946</c:v>
                </c:pt>
                <c:pt idx="23">
                  <c:v>5272.1</c:v>
                </c:pt>
                <c:pt idx="24">
                  <c:v>4775.2</c:v>
                </c:pt>
                <c:pt idx="25">
                  <c:v>4271.3999999999996</c:v>
                </c:pt>
                <c:pt idx="26">
                  <c:v>4407.8999999999996</c:v>
                </c:pt>
                <c:pt idx="27">
                  <c:v>4302.6000000000004</c:v>
                </c:pt>
                <c:pt idx="28">
                  <c:v>5486.1</c:v>
                </c:pt>
                <c:pt idx="29">
                  <c:v>4672.5</c:v>
                </c:pt>
                <c:pt idx="30">
                  <c:v>5048.8</c:v>
                </c:pt>
                <c:pt idx="31">
                  <c:v>4829.5</c:v>
                </c:pt>
                <c:pt idx="32">
                  <c:v>5088.7</c:v>
                </c:pt>
                <c:pt idx="33">
                  <c:v>4227.3999999999996</c:v>
                </c:pt>
                <c:pt idx="34">
                  <c:v>3828</c:v>
                </c:pt>
                <c:pt idx="35">
                  <c:v>3767.6</c:v>
                </c:pt>
                <c:pt idx="36">
                  <c:v>2902.8</c:v>
                </c:pt>
                <c:pt idx="37">
                  <c:v>3133.1</c:v>
                </c:pt>
                <c:pt idx="38">
                  <c:v>3457.4</c:v>
                </c:pt>
                <c:pt idx="39">
                  <c:v>3214.4</c:v>
                </c:pt>
                <c:pt idx="40">
                  <c:v>3355.7</c:v>
                </c:pt>
                <c:pt idx="41">
                  <c:v>3211.2</c:v>
                </c:pt>
                <c:pt idx="42">
                  <c:v>3001.9</c:v>
                </c:pt>
                <c:pt idx="43">
                  <c:v>2809.1</c:v>
                </c:pt>
                <c:pt idx="44">
                  <c:v>2867.1</c:v>
                </c:pt>
                <c:pt idx="45">
                  <c:v>2785.8</c:v>
                </c:pt>
                <c:pt idx="46">
                  <c:v>2362.3000000000002</c:v>
                </c:pt>
                <c:pt idx="47">
                  <c:v>2543</c:v>
                </c:pt>
                <c:pt idx="48">
                  <c:v>1840.4</c:v>
                </c:pt>
                <c:pt idx="49">
                  <c:v>2297.4</c:v>
                </c:pt>
                <c:pt idx="50">
                  <c:v>2301.3000000000002</c:v>
                </c:pt>
                <c:pt idx="51">
                  <c:v>2418.6</c:v>
                </c:pt>
                <c:pt idx="52">
                  <c:v>2683.5</c:v>
                </c:pt>
                <c:pt idx="53">
                  <c:v>2715.5</c:v>
                </c:pt>
                <c:pt idx="54">
                  <c:v>2188.6999999999998</c:v>
                </c:pt>
                <c:pt idx="55">
                  <c:v>3004.690794639997</c:v>
                </c:pt>
                <c:pt idx="56">
                  <c:v>2708.6</c:v>
                </c:pt>
                <c:pt idx="57">
                  <c:v>2679.9</c:v>
                </c:pt>
                <c:pt idx="58">
                  <c:v>2697.5</c:v>
                </c:pt>
                <c:pt idx="59">
                  <c:v>3374.3467903999999</c:v>
                </c:pt>
                <c:pt idx="60">
                  <c:v>2614.4</c:v>
                </c:pt>
                <c:pt idx="61">
                  <c:v>2659.843280250001</c:v>
                </c:pt>
                <c:pt idx="62">
                  <c:v>3209.6</c:v>
                </c:pt>
                <c:pt idx="63">
                  <c:v>2612.4071004799994</c:v>
                </c:pt>
                <c:pt idx="64">
                  <c:v>3385.0641246599994</c:v>
                </c:pt>
                <c:pt idx="65">
                  <c:v>2777.4393596999971</c:v>
                </c:pt>
                <c:pt idx="66">
                  <c:v>3064.9624374600012</c:v>
                </c:pt>
                <c:pt idx="67">
                  <c:v>3071.4741263399974</c:v>
                </c:pt>
                <c:pt idx="68">
                  <c:v>3282.8862867900029</c:v>
                </c:pt>
                <c:pt idx="69">
                  <c:v>3130.7317618399975</c:v>
                </c:pt>
                <c:pt idx="70">
                  <c:v>3011.3380010100054</c:v>
                </c:pt>
                <c:pt idx="71">
                  <c:v>3949.1192609799996</c:v>
                </c:pt>
                <c:pt idx="72">
                  <c:v>3192.3085563300001</c:v>
                </c:pt>
                <c:pt idx="73">
                  <c:v>2940.9118770499999</c:v>
                </c:pt>
                <c:pt idx="74">
                  <c:v>3344.3787052399998</c:v>
                </c:pt>
                <c:pt idx="75">
                  <c:v>3716.9162829299999</c:v>
                </c:pt>
                <c:pt idx="76">
                  <c:v>3681.6227624500002</c:v>
                </c:pt>
                <c:pt idx="77">
                  <c:v>3330.3644442499999</c:v>
                </c:pt>
                <c:pt idx="78">
                  <c:v>3604.1968114900001</c:v>
                </c:pt>
                <c:pt idx="79">
                  <c:v>3611.2362850899999</c:v>
                </c:pt>
                <c:pt idx="80">
                  <c:v>3499.3702663399999</c:v>
                </c:pt>
                <c:pt idx="81">
                  <c:v>3786.5612725000001</c:v>
                </c:pt>
                <c:pt idx="82">
                  <c:v>3348.9294035200001</c:v>
                </c:pt>
                <c:pt idx="83">
                  <c:v>3400.8571335199999</c:v>
                </c:pt>
                <c:pt idx="84">
                  <c:v>3064.1</c:v>
                </c:pt>
                <c:pt idx="85">
                  <c:v>3184.7031743299999</c:v>
                </c:pt>
                <c:pt idx="86">
                  <c:v>3337.5187763700001</c:v>
                </c:pt>
                <c:pt idx="87">
                  <c:v>3866.7040132299999</c:v>
                </c:pt>
                <c:pt idx="88">
                  <c:v>3765.0459534699999</c:v>
                </c:pt>
                <c:pt idx="89">
                  <c:v>3043.5282944400001</c:v>
                </c:pt>
                <c:pt idx="90">
                  <c:v>3271.1321407199998</c:v>
                </c:pt>
                <c:pt idx="91">
                  <c:v>3256.5881264199902</c:v>
                </c:pt>
                <c:pt idx="92">
                  <c:v>3079.7620382099999</c:v>
                </c:pt>
                <c:pt idx="93">
                  <c:v>3319.5483568</c:v>
                </c:pt>
                <c:pt idx="94">
                  <c:v>2887.4081359299998</c:v>
                </c:pt>
                <c:pt idx="95">
                  <c:v>3342.7797526899999</c:v>
                </c:pt>
                <c:pt idx="96">
                  <c:v>3423.6541016000001</c:v>
                </c:pt>
                <c:pt idx="97">
                  <c:v>3018.6792912000001</c:v>
                </c:pt>
                <c:pt idx="98">
                  <c:v>2393.1371409100002</c:v>
                </c:pt>
                <c:pt idx="99">
                  <c:v>1843.9390247700001</c:v>
                </c:pt>
                <c:pt idx="100">
                  <c:v>2237.33153722</c:v>
                </c:pt>
                <c:pt idx="101">
                  <c:v>2278.1198597100001</c:v>
                </c:pt>
                <c:pt idx="102">
                  <c:v>2548.92</c:v>
                </c:pt>
                <c:pt idx="103">
                  <c:v>2569.9638877500001</c:v>
                </c:pt>
                <c:pt idx="104">
                  <c:v>2531.5363750699998</c:v>
                </c:pt>
                <c:pt idx="105">
                  <c:v>2627.5921733300102</c:v>
                </c:pt>
                <c:pt idx="106">
                  <c:v>2527.3882889900001</c:v>
                </c:pt>
                <c:pt idx="107">
                  <c:v>3028.9727012799999</c:v>
                </c:pt>
                <c:pt idx="108">
                  <c:v>2594.5448231999999</c:v>
                </c:pt>
                <c:pt idx="109">
                  <c:v>2944.6753249899998</c:v>
                </c:pt>
                <c:pt idx="110">
                  <c:v>3326.6289731799998</c:v>
                </c:pt>
                <c:pt idx="111">
                  <c:v>2914.6547835599999</c:v>
                </c:pt>
                <c:pt idx="112">
                  <c:v>3097.04866911</c:v>
                </c:pt>
                <c:pt idx="113">
                  <c:v>3046.8622975399999</c:v>
                </c:pt>
                <c:pt idx="114">
                  <c:v>3252.4258460699998</c:v>
                </c:pt>
                <c:pt idx="115">
                  <c:v>3318.0562013899998</c:v>
                </c:pt>
                <c:pt idx="116">
                  <c:v>3572.52311078</c:v>
                </c:pt>
                <c:pt idx="117">
                  <c:v>3795.0475634300001</c:v>
                </c:pt>
                <c:pt idx="118">
                  <c:v>3987.5547288100001</c:v>
                </c:pt>
                <c:pt idx="119">
                  <c:v>4381.2954729700105</c:v>
                </c:pt>
                <c:pt idx="120">
                  <c:v>3781.6335482099998</c:v>
                </c:pt>
                <c:pt idx="121">
                  <c:v>4202.3404297699999</c:v>
                </c:pt>
                <c:pt idx="122">
                  <c:v>4968.7849681899997</c:v>
                </c:pt>
                <c:pt idx="123">
                  <c:v>5421.6071843</c:v>
                </c:pt>
                <c:pt idx="124">
                  <c:v>4552.7</c:v>
                </c:pt>
                <c:pt idx="125">
                  <c:v>5547.1</c:v>
                </c:pt>
                <c:pt idx="126">
                  <c:v>5913.9</c:v>
                </c:pt>
              </c:numCache>
            </c:numRef>
          </c:val>
          <c:smooth val="0"/>
          <c:extLst xmlns:c16r2="http://schemas.microsoft.com/office/drawing/2015/06/chart">
            <c:ext xmlns:c16="http://schemas.microsoft.com/office/drawing/2014/chart" uri="{C3380CC4-5D6E-409C-BE32-E72D297353CC}">
              <c16:uniqueId val="{00000001-95BA-442D-A338-35D331D7F696}"/>
            </c:ext>
          </c:extLst>
        </c:ser>
        <c:ser>
          <c:idx val="1"/>
          <c:order val="1"/>
          <c:spPr>
            <a:ln w="22225" cap="rnd" cmpd="sng" algn="ctr">
              <a:solidFill>
                <a:srgbClr val="002060"/>
              </a:solidFill>
              <a:round/>
            </a:ln>
            <a:effectLst/>
          </c:spPr>
          <c:marker>
            <c:symbol val="none"/>
          </c:marker>
          <c:cat>
            <c:numRef>
              <c:f>'Datos CE'!$I$15:$I$141</c:f>
              <c:numCache>
                <c:formatCode>mmm\-yy</c:formatCode>
                <c:ptCount val="12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numCache>
            </c:numRef>
          </c:cat>
          <c:val>
            <c:numRef>
              <c:f>'Datos CE'!$K$15:$K$141</c:f>
              <c:numCache>
                <c:formatCode>#,##0.00</c:formatCode>
                <c:ptCount val="127"/>
                <c:pt idx="0">
                  <c:v>4446.1000000000004</c:v>
                </c:pt>
                <c:pt idx="1">
                  <c:v>4596</c:v>
                </c:pt>
                <c:pt idx="2">
                  <c:v>5001.5</c:v>
                </c:pt>
                <c:pt idx="3">
                  <c:v>4434.3999999999996</c:v>
                </c:pt>
                <c:pt idx="4">
                  <c:v>5547.3</c:v>
                </c:pt>
                <c:pt idx="5">
                  <c:v>5100.2</c:v>
                </c:pt>
                <c:pt idx="6">
                  <c:v>5193.8999999999996</c:v>
                </c:pt>
                <c:pt idx="7">
                  <c:v>5239.2</c:v>
                </c:pt>
                <c:pt idx="8">
                  <c:v>4679.1000000000004</c:v>
                </c:pt>
                <c:pt idx="9">
                  <c:v>5205.8</c:v>
                </c:pt>
                <c:pt idx="10">
                  <c:v>5125.5</c:v>
                </c:pt>
                <c:pt idx="11">
                  <c:v>4542.3</c:v>
                </c:pt>
                <c:pt idx="12">
                  <c:v>5185.1000000000004</c:v>
                </c:pt>
                <c:pt idx="13">
                  <c:v>4497.5</c:v>
                </c:pt>
                <c:pt idx="14">
                  <c:v>4488.1000000000004</c:v>
                </c:pt>
                <c:pt idx="15">
                  <c:v>5167.1000000000004</c:v>
                </c:pt>
                <c:pt idx="16">
                  <c:v>5181.3</c:v>
                </c:pt>
                <c:pt idx="17">
                  <c:v>4311.1000000000004</c:v>
                </c:pt>
                <c:pt idx="18">
                  <c:v>5111.8</c:v>
                </c:pt>
                <c:pt idx="19">
                  <c:v>4974.8999999999996</c:v>
                </c:pt>
                <c:pt idx="20">
                  <c:v>5147.7</c:v>
                </c:pt>
                <c:pt idx="21">
                  <c:v>5348.2</c:v>
                </c:pt>
                <c:pt idx="22">
                  <c:v>5033.1000000000004</c:v>
                </c:pt>
                <c:pt idx="23">
                  <c:v>4935.2</c:v>
                </c:pt>
                <c:pt idx="24">
                  <c:v>4844.1000000000004</c:v>
                </c:pt>
                <c:pt idx="25">
                  <c:v>5003.5</c:v>
                </c:pt>
                <c:pt idx="26">
                  <c:v>4911.8999999999996</c:v>
                </c:pt>
                <c:pt idx="27">
                  <c:v>5454.8</c:v>
                </c:pt>
                <c:pt idx="28">
                  <c:v>5423.4</c:v>
                </c:pt>
                <c:pt idx="29">
                  <c:v>4923.5</c:v>
                </c:pt>
                <c:pt idx="30">
                  <c:v>6084.2</c:v>
                </c:pt>
                <c:pt idx="31">
                  <c:v>4901.8999999999996</c:v>
                </c:pt>
                <c:pt idx="32">
                  <c:v>5791.3</c:v>
                </c:pt>
                <c:pt idx="33">
                  <c:v>5847.1</c:v>
                </c:pt>
                <c:pt idx="34">
                  <c:v>5354.3</c:v>
                </c:pt>
                <c:pt idx="35">
                  <c:v>5488.8</c:v>
                </c:pt>
                <c:pt idx="36">
                  <c:v>4885</c:v>
                </c:pt>
                <c:pt idx="37">
                  <c:v>4587.1000000000004</c:v>
                </c:pt>
                <c:pt idx="38">
                  <c:v>4641.2</c:v>
                </c:pt>
                <c:pt idx="39">
                  <c:v>4461.2</c:v>
                </c:pt>
                <c:pt idx="40">
                  <c:v>4439.6000000000004</c:v>
                </c:pt>
                <c:pt idx="41">
                  <c:v>4221.2</c:v>
                </c:pt>
                <c:pt idx="42">
                  <c:v>4967.8</c:v>
                </c:pt>
                <c:pt idx="43">
                  <c:v>4438.3</c:v>
                </c:pt>
                <c:pt idx="44">
                  <c:v>4498.3999999999996</c:v>
                </c:pt>
                <c:pt idx="45">
                  <c:v>4515.3999999999996</c:v>
                </c:pt>
                <c:pt idx="46">
                  <c:v>4243</c:v>
                </c:pt>
                <c:pt idx="47">
                  <c:v>4159.3999999999996</c:v>
                </c:pt>
                <c:pt idx="48">
                  <c:v>3519.6</c:v>
                </c:pt>
                <c:pt idx="49">
                  <c:v>3464.2</c:v>
                </c:pt>
                <c:pt idx="50">
                  <c:v>3592.3</c:v>
                </c:pt>
                <c:pt idx="51">
                  <c:v>3701.2</c:v>
                </c:pt>
                <c:pt idx="52">
                  <c:v>3584.4</c:v>
                </c:pt>
                <c:pt idx="53">
                  <c:v>3686.2</c:v>
                </c:pt>
                <c:pt idx="54">
                  <c:v>3353.7</c:v>
                </c:pt>
                <c:pt idx="55">
                  <c:v>4236.5016788199846</c:v>
                </c:pt>
                <c:pt idx="56">
                  <c:v>3952.7</c:v>
                </c:pt>
                <c:pt idx="57">
                  <c:v>3612.6</c:v>
                </c:pt>
                <c:pt idx="58">
                  <c:v>4164.8</c:v>
                </c:pt>
                <c:pt idx="59">
                  <c:v>4041.1</c:v>
                </c:pt>
                <c:pt idx="60">
                  <c:v>3530.2</c:v>
                </c:pt>
                <c:pt idx="61">
                  <c:v>3646.8</c:v>
                </c:pt>
                <c:pt idx="62">
                  <c:v>4123.2</c:v>
                </c:pt>
                <c:pt idx="63">
                  <c:v>4033.2601433199998</c:v>
                </c:pt>
                <c:pt idx="64">
                  <c:v>3727.5217405599874</c:v>
                </c:pt>
                <c:pt idx="65">
                  <c:v>3778.8167153200288</c:v>
                </c:pt>
                <c:pt idx="66">
                  <c:v>3750.2083089500079</c:v>
                </c:pt>
                <c:pt idx="67">
                  <c:v>4191.1028937899846</c:v>
                </c:pt>
                <c:pt idx="68">
                  <c:v>3732.5902883399976</c:v>
                </c:pt>
                <c:pt idx="69">
                  <c:v>3940.25863011</c:v>
                </c:pt>
                <c:pt idx="70">
                  <c:v>3986.2949171899759</c:v>
                </c:pt>
                <c:pt idx="71">
                  <c:v>3635.5441696900011</c:v>
                </c:pt>
                <c:pt idx="72">
                  <c:v>3895.9285525100058</c:v>
                </c:pt>
                <c:pt idx="73">
                  <c:v>3650.61140251999</c:v>
                </c:pt>
                <c:pt idx="74">
                  <c:v>3906.0806666500298</c:v>
                </c:pt>
                <c:pt idx="75">
                  <c:v>4238.34201700004</c:v>
                </c:pt>
                <c:pt idx="76">
                  <c:v>4513.3457110600002</c:v>
                </c:pt>
                <c:pt idx="77">
                  <c:v>4228.39545291998</c:v>
                </c:pt>
                <c:pt idx="78">
                  <c:v>4347.4364849900303</c:v>
                </c:pt>
                <c:pt idx="79">
                  <c:v>4580.7123564599897</c:v>
                </c:pt>
                <c:pt idx="80">
                  <c:v>4047.7900887200299</c:v>
                </c:pt>
                <c:pt idx="81">
                  <c:v>5165.5149208000003</c:v>
                </c:pt>
                <c:pt idx="82">
                  <c:v>4475.7455578700301</c:v>
                </c:pt>
                <c:pt idx="83">
                  <c:v>4182.9016513899896</c:v>
                </c:pt>
                <c:pt idx="84">
                  <c:v>4302.1948375600496</c:v>
                </c:pt>
                <c:pt idx="85">
                  <c:v>3951.25660290005</c:v>
                </c:pt>
                <c:pt idx="86">
                  <c:v>4301.0949784300001</c:v>
                </c:pt>
                <c:pt idx="87">
                  <c:v>4528.4804482600202</c:v>
                </c:pt>
                <c:pt idx="88">
                  <c:v>4788.9211703699903</c:v>
                </c:pt>
                <c:pt idx="89">
                  <c:v>3983.21961173001</c:v>
                </c:pt>
                <c:pt idx="90">
                  <c:v>4565.0190807500003</c:v>
                </c:pt>
                <c:pt idx="91">
                  <c:v>4913.0763786400003</c:v>
                </c:pt>
                <c:pt idx="92">
                  <c:v>4200.36975866999</c:v>
                </c:pt>
                <c:pt idx="93">
                  <c:v>4333.34122665003</c:v>
                </c:pt>
                <c:pt idx="94">
                  <c:v>4757.2802943400002</c:v>
                </c:pt>
                <c:pt idx="95">
                  <c:v>4078.3698837900001</c:v>
                </c:pt>
                <c:pt idx="96">
                  <c:v>4329.6182983600202</c:v>
                </c:pt>
                <c:pt idx="97">
                  <c:v>3968.4381801099698</c:v>
                </c:pt>
                <c:pt idx="98">
                  <c:v>3587.70008371003</c:v>
                </c:pt>
                <c:pt idx="99">
                  <c:v>3096.7674764400099</c:v>
                </c:pt>
                <c:pt idx="100">
                  <c:v>2877.3259832499998</c:v>
                </c:pt>
                <c:pt idx="101">
                  <c:v>2898.6506791199999</c:v>
                </c:pt>
                <c:pt idx="102">
                  <c:v>3646.1370000000002</c:v>
                </c:pt>
                <c:pt idx="103">
                  <c:v>3571.2405941400102</c:v>
                </c:pt>
                <c:pt idx="104">
                  <c:v>3475.8312908500102</c:v>
                </c:pt>
                <c:pt idx="105">
                  <c:v>3706.2573970899998</c:v>
                </c:pt>
                <c:pt idx="106">
                  <c:v>4188.16731317002</c:v>
                </c:pt>
                <c:pt idx="107">
                  <c:v>4142.5272749000096</c:v>
                </c:pt>
                <c:pt idx="108">
                  <c:v>3822.0252034200098</c:v>
                </c:pt>
                <c:pt idx="109">
                  <c:v>3904.24077510999</c:v>
                </c:pt>
                <c:pt idx="110">
                  <c:v>4934.7832136199904</c:v>
                </c:pt>
                <c:pt idx="111">
                  <c:v>4696.6627906400099</c:v>
                </c:pt>
                <c:pt idx="112">
                  <c:v>4372.1514794700097</c:v>
                </c:pt>
                <c:pt idx="113">
                  <c:v>4922.8543819200004</c:v>
                </c:pt>
                <c:pt idx="114">
                  <c:v>4801.4337675400302</c:v>
                </c:pt>
                <c:pt idx="115">
                  <c:v>5348.46600201</c:v>
                </c:pt>
                <c:pt idx="116">
                  <c:v>5733.2835482999699</c:v>
                </c:pt>
                <c:pt idx="117">
                  <c:v>5809.8856806800004</c:v>
                </c:pt>
                <c:pt idx="118">
                  <c:v>6545.2966234600299</c:v>
                </c:pt>
                <c:pt idx="119">
                  <c:v>6210.27878040001</c:v>
                </c:pt>
                <c:pt idx="120">
                  <c:v>6050.5775912000299</c:v>
                </c:pt>
                <c:pt idx="121">
                  <c:v>5826.68162020002</c:v>
                </c:pt>
                <c:pt idx="122">
                  <c:v>7063.3851783200698</c:v>
                </c:pt>
                <c:pt idx="123">
                  <c:v>6393.1044294400399</c:v>
                </c:pt>
                <c:pt idx="124">
                  <c:v>6804.6</c:v>
                </c:pt>
                <c:pt idx="125">
                  <c:v>6368</c:v>
                </c:pt>
                <c:pt idx="126">
                  <c:v>6890.9</c:v>
                </c:pt>
              </c:numCache>
            </c:numRef>
          </c:val>
          <c:smooth val="0"/>
          <c:extLst xmlns:c16r2="http://schemas.microsoft.com/office/drawing/2015/06/chart">
            <c:ext xmlns:c16="http://schemas.microsoft.com/office/drawing/2014/chart" uri="{C3380CC4-5D6E-409C-BE32-E72D297353CC}">
              <c16:uniqueId val="{00000003-95BA-442D-A338-35D331D7F696}"/>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81156808"/>
        <c:axId val="381154848"/>
      </c:lineChart>
      <c:dateAx>
        <c:axId val="38115680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54848"/>
        <c:crosses val="autoZero"/>
        <c:auto val="1"/>
        <c:lblOffset val="100"/>
        <c:baseTimeUnit val="months"/>
      </c:dateAx>
      <c:valAx>
        <c:axId val="38115484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56808"/>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lt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400" b="1" i="0" u="none" strike="noStrike" kern="1200" cap="all"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400" b="1"/>
              <a:t>Toneladas Importaciones - Exportaciones 2012 - 2021</a:t>
            </a:r>
          </a:p>
        </c:rich>
      </c:tx>
      <c:overlay val="0"/>
      <c:spPr>
        <a:noFill/>
        <a:ln>
          <a:noFill/>
        </a:ln>
        <a:effectLst/>
      </c:spPr>
      <c:txPr>
        <a:bodyPr rot="0" spcFirstLastPara="1" vertOverflow="ellipsis" vert="horz" wrap="square" anchor="ctr" anchorCtr="1"/>
        <a:lstStyle/>
        <a:p>
          <a:pPr>
            <a:defRPr lang="es-CO" sz="1400" b="1" i="0" u="none" strike="noStrike" kern="1200" cap="all"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114191054143974E-2"/>
          <c:y val="0.19798345122113972"/>
          <c:w val="0.91638092514871949"/>
          <c:h val="0.61351394634992662"/>
        </c:manualLayout>
      </c:layout>
      <c:areaChart>
        <c:grouping val="stacked"/>
        <c:varyColors val="0"/>
        <c:ser>
          <c:idx val="0"/>
          <c:order val="0"/>
          <c:spPr>
            <a:solidFill>
              <a:srgbClr val="FFE98B"/>
            </a:solidFill>
            <a:ln w="28575">
              <a:solidFill>
                <a:schemeClr val="accent6">
                  <a:lumMod val="75000"/>
                </a:schemeClr>
              </a:solidFill>
            </a:ln>
            <a:effectLst>
              <a:innerShdw blurRad="114300">
                <a:schemeClr val="accent6"/>
              </a:innerShdw>
            </a:effectLst>
          </c:spPr>
          <c:cat>
            <c:numRef>
              <c:f>'Datos CE'!$M$15:$M$141</c:f>
              <c:numCache>
                <c:formatCode>mmm\-yy</c:formatCode>
                <c:ptCount val="12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numCache>
            </c:numRef>
          </c:cat>
          <c:val>
            <c:numRef>
              <c:f>'Datos CE'!$N$15:$N$141</c:f>
              <c:numCache>
                <c:formatCode>#,##0</c:formatCode>
                <c:ptCount val="127"/>
                <c:pt idx="0">
                  <c:v>2331712.4000199977</c:v>
                </c:pt>
                <c:pt idx="1">
                  <c:v>2520232.3332300005</c:v>
                </c:pt>
                <c:pt idx="2">
                  <c:v>2566410.2872199998</c:v>
                </c:pt>
                <c:pt idx="3">
                  <c:v>2032252.3425300005</c:v>
                </c:pt>
                <c:pt idx="4">
                  <c:v>2815334.6180099985</c:v>
                </c:pt>
                <c:pt idx="5">
                  <c:v>2845776.3441099981</c:v>
                </c:pt>
                <c:pt idx="6">
                  <c:v>2680779.6459899978</c:v>
                </c:pt>
                <c:pt idx="7">
                  <c:v>2717991.7460999982</c:v>
                </c:pt>
                <c:pt idx="8">
                  <c:v>2393957.5697300015</c:v>
                </c:pt>
                <c:pt idx="9">
                  <c:v>2486834.4635500005</c:v>
                </c:pt>
                <c:pt idx="10">
                  <c:v>2555691.8995800014</c:v>
                </c:pt>
                <c:pt idx="11">
                  <c:v>2200105.745589999</c:v>
                </c:pt>
                <c:pt idx="12">
                  <c:v>2920297.6861400008</c:v>
                </c:pt>
                <c:pt idx="13">
                  <c:v>2307475.2263399968</c:v>
                </c:pt>
                <c:pt idx="14">
                  <c:v>2146268.5233299984</c:v>
                </c:pt>
                <c:pt idx="15">
                  <c:v>2725993.1200100002</c:v>
                </c:pt>
                <c:pt idx="16">
                  <c:v>2677349.0564099993</c:v>
                </c:pt>
                <c:pt idx="17">
                  <c:v>2307496.3511699997</c:v>
                </c:pt>
                <c:pt idx="18">
                  <c:v>2944188.1241699997</c:v>
                </c:pt>
                <c:pt idx="19">
                  <c:v>2689959.8372300002</c:v>
                </c:pt>
                <c:pt idx="20">
                  <c:v>2829731.8335200013</c:v>
                </c:pt>
                <c:pt idx="21">
                  <c:v>2880351.576359997</c:v>
                </c:pt>
                <c:pt idx="22">
                  <c:v>2571833.5447299988</c:v>
                </c:pt>
                <c:pt idx="23">
                  <c:v>2310444.9309999989</c:v>
                </c:pt>
                <c:pt idx="24">
                  <c:v>2759652.8917299998</c:v>
                </c:pt>
                <c:pt idx="25">
                  <c:v>2896345.0460500009</c:v>
                </c:pt>
                <c:pt idx="26">
                  <c:v>2935342.2562000002</c:v>
                </c:pt>
                <c:pt idx="27">
                  <c:v>3325011.9569399995</c:v>
                </c:pt>
                <c:pt idx="28">
                  <c:v>3246027.5841599996</c:v>
                </c:pt>
                <c:pt idx="29">
                  <c:v>3072070.1353399991</c:v>
                </c:pt>
                <c:pt idx="30">
                  <c:v>2974997.889349998</c:v>
                </c:pt>
                <c:pt idx="31">
                  <c:v>2547925.863559999</c:v>
                </c:pt>
                <c:pt idx="32">
                  <c:v>3204842.4492599997</c:v>
                </c:pt>
                <c:pt idx="33">
                  <c:v>3123576.6788699999</c:v>
                </c:pt>
                <c:pt idx="34">
                  <c:v>2525305.1042699991</c:v>
                </c:pt>
                <c:pt idx="35">
                  <c:v>2819498.6777600013</c:v>
                </c:pt>
                <c:pt idx="36">
                  <c:v>3158707.3077799981</c:v>
                </c:pt>
                <c:pt idx="37">
                  <c:v>2739000.7752700001</c:v>
                </c:pt>
                <c:pt idx="38">
                  <c:v>3382299.812599998</c:v>
                </c:pt>
                <c:pt idx="39">
                  <c:v>3078971.4294400001</c:v>
                </c:pt>
                <c:pt idx="40">
                  <c:v>3604711.8382400046</c:v>
                </c:pt>
                <c:pt idx="41">
                  <c:v>2853597.6056300001</c:v>
                </c:pt>
                <c:pt idx="42">
                  <c:v>3288529.7496900004</c:v>
                </c:pt>
                <c:pt idx="43">
                  <c:v>3253545.3643300007</c:v>
                </c:pt>
                <c:pt idx="44">
                  <c:v>3420296.1018599984</c:v>
                </c:pt>
                <c:pt idx="45">
                  <c:v>3172009.0223500002</c:v>
                </c:pt>
                <c:pt idx="46">
                  <c:v>3231893.8014099998</c:v>
                </c:pt>
                <c:pt idx="47">
                  <c:v>3511159.6937900018</c:v>
                </c:pt>
                <c:pt idx="48">
                  <c:v>3213294.0368300001</c:v>
                </c:pt>
                <c:pt idx="49">
                  <c:v>3350618.5140999975</c:v>
                </c:pt>
                <c:pt idx="50">
                  <c:v>3660975.2601399994</c:v>
                </c:pt>
                <c:pt idx="51">
                  <c:v>3771438.6241099997</c:v>
                </c:pt>
                <c:pt idx="52">
                  <c:v>3250122.798709997</c:v>
                </c:pt>
                <c:pt idx="53">
                  <c:v>2972979.3442599992</c:v>
                </c:pt>
                <c:pt idx="54">
                  <c:v>2651390.9291299987</c:v>
                </c:pt>
                <c:pt idx="55">
                  <c:v>3596823.0452399999</c:v>
                </c:pt>
                <c:pt idx="56">
                  <c:v>3228268.8401800003</c:v>
                </c:pt>
                <c:pt idx="57">
                  <c:v>3018826</c:v>
                </c:pt>
                <c:pt idx="58">
                  <c:v>3168900.262970001</c:v>
                </c:pt>
                <c:pt idx="59">
                  <c:v>3172047.5</c:v>
                </c:pt>
                <c:pt idx="60">
                  <c:v>3081358.8104900005</c:v>
                </c:pt>
                <c:pt idx="61">
                  <c:v>3453065.012409999</c:v>
                </c:pt>
                <c:pt idx="62">
                  <c:v>3770752.1298500011</c:v>
                </c:pt>
                <c:pt idx="63">
                  <c:v>3763133.2918200009</c:v>
                </c:pt>
                <c:pt idx="64">
                  <c:v>2863811.2791899997</c:v>
                </c:pt>
                <c:pt idx="65">
                  <c:v>3392134.9832300008</c:v>
                </c:pt>
                <c:pt idx="66">
                  <c:v>2886484.8494299999</c:v>
                </c:pt>
                <c:pt idx="67">
                  <c:v>3175926.1364399991</c:v>
                </c:pt>
                <c:pt idx="68">
                  <c:v>2854484.1520400005</c:v>
                </c:pt>
                <c:pt idx="69">
                  <c:v>2751247.1943199998</c:v>
                </c:pt>
                <c:pt idx="70">
                  <c:v>2743959.6616499997</c:v>
                </c:pt>
                <c:pt idx="71">
                  <c:v>2625011.7133399998</c:v>
                </c:pt>
                <c:pt idx="72">
                  <c:v>3277826.8557300004</c:v>
                </c:pt>
                <c:pt idx="73">
                  <c:v>2438226.2553599994</c:v>
                </c:pt>
                <c:pt idx="74">
                  <c:v>2952193.5385999992</c:v>
                </c:pt>
                <c:pt idx="75">
                  <c:v>3120196.6353200008</c:v>
                </c:pt>
                <c:pt idx="76">
                  <c:v>3296615.9693900007</c:v>
                </c:pt>
                <c:pt idx="77">
                  <c:v>2903369.4802599992</c:v>
                </c:pt>
                <c:pt idx="78">
                  <c:v>2960038.9838099997</c:v>
                </c:pt>
                <c:pt idx="79">
                  <c:v>3044859.4203899987</c:v>
                </c:pt>
                <c:pt idx="80">
                  <c:v>2511250.0086299996</c:v>
                </c:pt>
                <c:pt idx="81">
                  <c:v>3098445.4825199996</c:v>
                </c:pt>
                <c:pt idx="82">
                  <c:v>2875676.8532999996</c:v>
                </c:pt>
                <c:pt idx="83">
                  <c:v>2796362.6555699995</c:v>
                </c:pt>
                <c:pt idx="84">
                  <c:v>3515915.1344900043</c:v>
                </c:pt>
                <c:pt idx="85">
                  <c:v>2721905.4596899995</c:v>
                </c:pt>
                <c:pt idx="86">
                  <c:v>3149223.8151799995</c:v>
                </c:pt>
                <c:pt idx="87">
                  <c:v>3408634.0586299994</c:v>
                </c:pt>
                <c:pt idx="88">
                  <c:v>3423083.6210000012</c:v>
                </c:pt>
                <c:pt idx="89">
                  <c:v>2721312.2032599999</c:v>
                </c:pt>
                <c:pt idx="90">
                  <c:v>3249533.4762199996</c:v>
                </c:pt>
                <c:pt idx="91">
                  <c:v>4057247.9523600005</c:v>
                </c:pt>
                <c:pt idx="92">
                  <c:v>3296591.7450499996</c:v>
                </c:pt>
                <c:pt idx="93">
                  <c:v>2717474.0354299992</c:v>
                </c:pt>
                <c:pt idx="94">
                  <c:v>3472974.8047500006</c:v>
                </c:pt>
                <c:pt idx="95">
                  <c:v>2713918.9067000006</c:v>
                </c:pt>
                <c:pt idx="96">
                  <c:v>3498415.4909700011</c:v>
                </c:pt>
                <c:pt idx="97">
                  <c:v>3214460.8916499992</c:v>
                </c:pt>
                <c:pt idx="98">
                  <c:v>2739590.4040399999</c:v>
                </c:pt>
                <c:pt idx="99">
                  <c:v>3080089.2428000001</c:v>
                </c:pt>
                <c:pt idx="100">
                  <c:v>2705890.5354999998</c:v>
                </c:pt>
                <c:pt idx="101">
                  <c:v>2265781</c:v>
                </c:pt>
                <c:pt idx="102">
                  <c:v>2657798</c:v>
                </c:pt>
                <c:pt idx="103">
                  <c:v>2788475.7976500001</c:v>
                </c:pt>
                <c:pt idx="104">
                  <c:v>2583305.11613</c:v>
                </c:pt>
                <c:pt idx="105">
                  <c:v>2781214.7360299998</c:v>
                </c:pt>
                <c:pt idx="106">
                  <c:v>2706661.59088</c:v>
                </c:pt>
                <c:pt idx="107">
                  <c:v>2789924</c:v>
                </c:pt>
                <c:pt idx="108">
                  <c:v>2918335.9514000001</c:v>
                </c:pt>
                <c:pt idx="109">
                  <c:v>2748118.9752799999</c:v>
                </c:pt>
                <c:pt idx="110">
                  <c:v>3364127.8025199999</c:v>
                </c:pt>
                <c:pt idx="111">
                  <c:v>3198818.9219300002</c:v>
                </c:pt>
                <c:pt idx="112">
                  <c:v>2768125.1029699999</c:v>
                </c:pt>
                <c:pt idx="113">
                  <c:v>3032939.4703700002</c:v>
                </c:pt>
                <c:pt idx="114">
                  <c:v>2766901.6456399998</c:v>
                </c:pt>
                <c:pt idx="115">
                  <c:v>3187058.5939000002</c:v>
                </c:pt>
                <c:pt idx="116">
                  <c:v>3131965.1423800001</c:v>
                </c:pt>
                <c:pt idx="117">
                  <c:v>3543459.8875799999</c:v>
                </c:pt>
                <c:pt idx="118">
                  <c:v>3525649.39964</c:v>
                </c:pt>
                <c:pt idx="119">
                  <c:v>3114893.7209000001</c:v>
                </c:pt>
                <c:pt idx="120">
                  <c:v>3438997.7164599984</c:v>
                </c:pt>
                <c:pt idx="121">
                  <c:v>3034957.294160001</c:v>
                </c:pt>
                <c:pt idx="122">
                  <c:v>3760604.6946499995</c:v>
                </c:pt>
                <c:pt idx="123">
                  <c:v>3392549.0258700005</c:v>
                </c:pt>
                <c:pt idx="124">
                  <c:v>3555575.8240200006</c:v>
                </c:pt>
                <c:pt idx="125">
                  <c:v>3268960.0470199995</c:v>
                </c:pt>
                <c:pt idx="126">
                  <c:v>3334805.4610099993</c:v>
                </c:pt>
              </c:numCache>
            </c:numRef>
          </c:val>
          <c:extLst xmlns:c16r2="http://schemas.microsoft.com/office/drawing/2015/06/chart">
            <c:ext xmlns:c16="http://schemas.microsoft.com/office/drawing/2014/chart" uri="{C3380CC4-5D6E-409C-BE32-E72D297353CC}">
              <c16:uniqueId val="{00000001-8612-482F-A5C8-08F202D1FDCC}"/>
            </c:ext>
          </c:extLst>
        </c:ser>
        <c:ser>
          <c:idx val="1"/>
          <c:order val="1"/>
          <c:spPr>
            <a:pattFill prst="ltUpDiag">
              <a:fgClr>
                <a:schemeClr val="accent5"/>
              </a:fgClr>
              <a:bgClr>
                <a:schemeClr val="accent5">
                  <a:lumMod val="20000"/>
                  <a:lumOff val="80000"/>
                </a:schemeClr>
              </a:bgClr>
            </a:pattFill>
            <a:ln>
              <a:noFill/>
            </a:ln>
            <a:effectLst>
              <a:innerShdw blurRad="114300">
                <a:schemeClr val="accent5"/>
              </a:innerShdw>
            </a:effectLst>
          </c:spPr>
          <c:cat>
            <c:numRef>
              <c:f>'Datos CE'!$M$15:$M$141</c:f>
              <c:numCache>
                <c:formatCode>mmm\-yy</c:formatCode>
                <c:ptCount val="127"/>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numCache>
            </c:numRef>
          </c:cat>
          <c:val>
            <c:numRef>
              <c:f>'Datos CE'!$O$15:$O$141</c:f>
              <c:numCache>
                <c:formatCode>#,##0</c:formatCode>
                <c:ptCount val="127"/>
                <c:pt idx="0">
                  <c:v>10492721.66014</c:v>
                </c:pt>
                <c:pt idx="1">
                  <c:v>10478575.516790003</c:v>
                </c:pt>
                <c:pt idx="2">
                  <c:v>12001380.775509998</c:v>
                </c:pt>
                <c:pt idx="3">
                  <c:v>9038290.6236899998</c:v>
                </c:pt>
                <c:pt idx="4">
                  <c:v>12363532.164359991</c:v>
                </c:pt>
                <c:pt idx="5">
                  <c:v>11823018.960260008</c:v>
                </c:pt>
                <c:pt idx="6">
                  <c:v>12162830.562860005</c:v>
                </c:pt>
                <c:pt idx="7">
                  <c:v>7629976.000310001</c:v>
                </c:pt>
                <c:pt idx="8">
                  <c:v>8261707.0312100006</c:v>
                </c:pt>
                <c:pt idx="9">
                  <c:v>12374269.477310002</c:v>
                </c:pt>
                <c:pt idx="10">
                  <c:v>10060113.647039998</c:v>
                </c:pt>
                <c:pt idx="11">
                  <c:v>10384380.921197699</c:v>
                </c:pt>
                <c:pt idx="12">
                  <c:v>10983451.97144</c:v>
                </c:pt>
                <c:pt idx="13">
                  <c:v>7732369.6401700005</c:v>
                </c:pt>
                <c:pt idx="14">
                  <c:v>6701351.3108900003</c:v>
                </c:pt>
                <c:pt idx="15">
                  <c:v>10584228.034859998</c:v>
                </c:pt>
                <c:pt idx="16">
                  <c:v>12865722.622410001</c:v>
                </c:pt>
                <c:pt idx="17">
                  <c:v>11068973.442530001</c:v>
                </c:pt>
                <c:pt idx="18">
                  <c:v>10497510.477440001</c:v>
                </c:pt>
                <c:pt idx="19">
                  <c:v>12133517.295449998</c:v>
                </c:pt>
                <c:pt idx="20">
                  <c:v>12753296.44565</c:v>
                </c:pt>
                <c:pt idx="21">
                  <c:v>10961853.38143</c:v>
                </c:pt>
                <c:pt idx="22">
                  <c:v>11597135.440529998</c:v>
                </c:pt>
                <c:pt idx="23">
                  <c:v>14087437.863950003</c:v>
                </c:pt>
                <c:pt idx="24">
                  <c:v>12315564.005689999</c:v>
                </c:pt>
                <c:pt idx="25">
                  <c:v>8393497.0769599993</c:v>
                </c:pt>
                <c:pt idx="26">
                  <c:v>7961343.1581000006</c:v>
                </c:pt>
                <c:pt idx="27">
                  <c:v>9740665.473009998</c:v>
                </c:pt>
                <c:pt idx="28">
                  <c:v>17700332.708269998</c:v>
                </c:pt>
                <c:pt idx="29">
                  <c:v>11355113.048199998</c:v>
                </c:pt>
                <c:pt idx="30">
                  <c:v>13710922.336530002</c:v>
                </c:pt>
                <c:pt idx="31">
                  <c:v>13467714.336480001</c:v>
                </c:pt>
                <c:pt idx="32">
                  <c:v>15648389.547769997</c:v>
                </c:pt>
                <c:pt idx="33">
                  <c:v>12659315.05133</c:v>
                </c:pt>
                <c:pt idx="34">
                  <c:v>9642942.7942400016</c:v>
                </c:pt>
                <c:pt idx="35">
                  <c:v>13331819.024540002</c:v>
                </c:pt>
                <c:pt idx="36">
                  <c:v>10501382.214089999</c:v>
                </c:pt>
                <c:pt idx="37">
                  <c:v>10939870.49034</c:v>
                </c:pt>
                <c:pt idx="38">
                  <c:v>12808860.753700001</c:v>
                </c:pt>
                <c:pt idx="39">
                  <c:v>11347461.072009999</c:v>
                </c:pt>
                <c:pt idx="40">
                  <c:v>9867664.8292100001</c:v>
                </c:pt>
                <c:pt idx="41">
                  <c:v>10651733.839550002</c:v>
                </c:pt>
                <c:pt idx="42">
                  <c:v>10165970.589649998</c:v>
                </c:pt>
                <c:pt idx="43">
                  <c:v>11401818.667149998</c:v>
                </c:pt>
                <c:pt idx="44">
                  <c:v>10985320.730389999</c:v>
                </c:pt>
                <c:pt idx="45">
                  <c:v>9788578</c:v>
                </c:pt>
                <c:pt idx="46">
                  <c:v>9770235.7399899997</c:v>
                </c:pt>
                <c:pt idx="47">
                  <c:v>11773428.385070002</c:v>
                </c:pt>
                <c:pt idx="48">
                  <c:v>8741019.3508400004</c:v>
                </c:pt>
                <c:pt idx="49">
                  <c:v>11426808.10313</c:v>
                </c:pt>
                <c:pt idx="50">
                  <c:v>9849170.4982200004</c:v>
                </c:pt>
                <c:pt idx="51">
                  <c:v>9444730.0507500004</c:v>
                </c:pt>
                <c:pt idx="52">
                  <c:v>12106316.923660001</c:v>
                </c:pt>
                <c:pt idx="53">
                  <c:v>11759420.206149999</c:v>
                </c:pt>
                <c:pt idx="54">
                  <c:v>10123575.528890001</c:v>
                </c:pt>
                <c:pt idx="55">
                  <c:v>15790296.593430003</c:v>
                </c:pt>
                <c:pt idx="56">
                  <c:v>10602215.17044</c:v>
                </c:pt>
                <c:pt idx="57">
                  <c:v>10130017</c:v>
                </c:pt>
                <c:pt idx="58">
                  <c:v>9338548.4024199992</c:v>
                </c:pt>
                <c:pt idx="59">
                  <c:v>13916809.28534</c:v>
                </c:pt>
                <c:pt idx="60">
                  <c:v>10162136.754169999</c:v>
                </c:pt>
                <c:pt idx="61">
                  <c:v>9598980.5749600008</c:v>
                </c:pt>
                <c:pt idx="62">
                  <c:v>12535646.915549999</c:v>
                </c:pt>
                <c:pt idx="63">
                  <c:v>9266593.2141299993</c:v>
                </c:pt>
                <c:pt idx="64">
                  <c:v>16357572.741010001</c:v>
                </c:pt>
                <c:pt idx="65">
                  <c:v>8892466.7434899993</c:v>
                </c:pt>
                <c:pt idx="66">
                  <c:v>14030741.347590001</c:v>
                </c:pt>
                <c:pt idx="67">
                  <c:v>12501883.33171</c:v>
                </c:pt>
                <c:pt idx="68">
                  <c:v>15811716.231139999</c:v>
                </c:pt>
                <c:pt idx="69">
                  <c:v>11589018.457279999</c:v>
                </c:pt>
                <c:pt idx="70">
                  <c:v>10395392.110250002</c:v>
                </c:pt>
                <c:pt idx="71">
                  <c:v>18951712.783910003</c:v>
                </c:pt>
                <c:pt idx="72">
                  <c:v>11784686.891440002</c:v>
                </c:pt>
                <c:pt idx="73">
                  <c:v>9720201.3855700009</c:v>
                </c:pt>
                <c:pt idx="74">
                  <c:v>12143134.20806</c:v>
                </c:pt>
                <c:pt idx="75">
                  <c:v>13596742.479579998</c:v>
                </c:pt>
                <c:pt idx="76">
                  <c:v>11114909.442799998</c:v>
                </c:pt>
                <c:pt idx="77">
                  <c:v>9684880.3751599994</c:v>
                </c:pt>
                <c:pt idx="78">
                  <c:v>12221370.24446</c:v>
                </c:pt>
                <c:pt idx="79">
                  <c:v>10239673.741109999</c:v>
                </c:pt>
                <c:pt idx="80">
                  <c:v>9910703.9997300003</c:v>
                </c:pt>
                <c:pt idx="81">
                  <c:v>11730638.158730002</c:v>
                </c:pt>
                <c:pt idx="82">
                  <c:v>9743966.4024899993</c:v>
                </c:pt>
                <c:pt idx="83">
                  <c:v>11928879.021910001</c:v>
                </c:pt>
                <c:pt idx="84">
                  <c:v>9232316</c:v>
                </c:pt>
                <c:pt idx="85">
                  <c:v>10289193.767289998</c:v>
                </c:pt>
                <c:pt idx="86">
                  <c:v>9764617.3019899987</c:v>
                </c:pt>
                <c:pt idx="87">
                  <c:v>11706586.521780001</c:v>
                </c:pt>
                <c:pt idx="88">
                  <c:v>13573981.6196</c:v>
                </c:pt>
                <c:pt idx="89">
                  <c:v>8718418.3430299982</c:v>
                </c:pt>
                <c:pt idx="90">
                  <c:v>10008474.554079998</c:v>
                </c:pt>
                <c:pt idx="91">
                  <c:v>9654150.064960001</c:v>
                </c:pt>
                <c:pt idx="92">
                  <c:v>9948002.6044500005</c:v>
                </c:pt>
                <c:pt idx="93">
                  <c:v>11070866.381800001</c:v>
                </c:pt>
                <c:pt idx="94">
                  <c:v>8578903.5578000005</c:v>
                </c:pt>
                <c:pt idx="95">
                  <c:v>10469623.28033</c:v>
                </c:pt>
                <c:pt idx="96">
                  <c:v>17948367.376519997</c:v>
                </c:pt>
                <c:pt idx="97">
                  <c:v>11063861.165469998</c:v>
                </c:pt>
                <c:pt idx="98">
                  <c:v>9813518.8485700022</c:v>
                </c:pt>
                <c:pt idx="99">
                  <c:v>7825092.6866600001</c:v>
                </c:pt>
                <c:pt idx="100">
                  <c:v>11341445.916110003</c:v>
                </c:pt>
                <c:pt idx="101">
                  <c:v>10030653.584019998</c:v>
                </c:pt>
                <c:pt idx="102">
                  <c:v>9127072.2770499997</c:v>
                </c:pt>
                <c:pt idx="103">
                  <c:v>8840423.4154700004</c:v>
                </c:pt>
                <c:pt idx="104">
                  <c:v>7860048.4208899997</c:v>
                </c:pt>
                <c:pt idx="105">
                  <c:v>7099706.6528000003</c:v>
                </c:pt>
                <c:pt idx="106">
                  <c:v>5507734.5982999988</c:v>
                </c:pt>
                <c:pt idx="107">
                  <c:v>8221667.8554600002</c:v>
                </c:pt>
                <c:pt idx="108">
                  <c:v>7267288.9359200001</c:v>
                </c:pt>
                <c:pt idx="109">
                  <c:v>10120577.504140001</c:v>
                </c:pt>
                <c:pt idx="110">
                  <c:v>6962226.0751599995</c:v>
                </c:pt>
                <c:pt idx="111">
                  <c:v>6992562.3616399998</c:v>
                </c:pt>
                <c:pt idx="112">
                  <c:v>8324103.7921599997</c:v>
                </c:pt>
                <c:pt idx="113">
                  <c:v>8332013.8900800003</c:v>
                </c:pt>
                <c:pt idx="114">
                  <c:v>7600365.0739399996</c:v>
                </c:pt>
                <c:pt idx="115">
                  <c:v>7671546.1819399996</c:v>
                </c:pt>
                <c:pt idx="116">
                  <c:v>7906474.5598099995</c:v>
                </c:pt>
                <c:pt idx="117">
                  <c:v>9579654.0928000007</c:v>
                </c:pt>
                <c:pt idx="118">
                  <c:v>7676804.3036799999</c:v>
                </c:pt>
                <c:pt idx="119">
                  <c:v>10025143.04723</c:v>
                </c:pt>
                <c:pt idx="120">
                  <c:v>7996354.7008400001</c:v>
                </c:pt>
                <c:pt idx="121">
                  <c:v>7835537.0526400022</c:v>
                </c:pt>
                <c:pt idx="122">
                  <c:v>7732839.0766200004</c:v>
                </c:pt>
                <c:pt idx="123">
                  <c:v>11357978.4827</c:v>
                </c:pt>
                <c:pt idx="124">
                  <c:v>6136487.2963100011</c:v>
                </c:pt>
                <c:pt idx="125">
                  <c:v>9580441</c:v>
                </c:pt>
                <c:pt idx="126">
                  <c:v>10648582.54329</c:v>
                </c:pt>
              </c:numCache>
            </c:numRef>
          </c:val>
        </c:ser>
        <c:dLbls>
          <c:showLegendKey val="0"/>
          <c:showVal val="0"/>
          <c:showCatName val="0"/>
          <c:showSerName val="0"/>
          <c:showPercent val="0"/>
          <c:showBubbleSize val="0"/>
        </c:dLbls>
        <c:axId val="381161512"/>
        <c:axId val="381156416"/>
      </c:areaChart>
      <c:dateAx>
        <c:axId val="381161512"/>
        <c:scaling>
          <c:orientation val="minMax"/>
        </c:scaling>
        <c:delete val="0"/>
        <c:axPos val="b"/>
        <c:numFmt formatCode="mmm\-yy" sourceLinked="1"/>
        <c:majorTickMark val="out"/>
        <c:minorTickMark val="none"/>
        <c:tickLblPos val="nextTo"/>
        <c:spPr>
          <a:noFill/>
          <a:ln>
            <a:noFill/>
          </a:ln>
          <a:effectLst/>
        </c:spPr>
        <c:txPr>
          <a:bodyPr rot="-5400000" spcFirstLastPara="1" vertOverflow="ellipsis" wrap="square" anchor="ctr" anchorCtr="1"/>
          <a:lstStyle/>
          <a:p>
            <a:pPr>
              <a:defRPr lang="es-CO" sz="800" b="0" i="0" u="none" strike="noStrike" kern="1200" cap="all" spc="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56416"/>
        <c:crosses val="autoZero"/>
        <c:auto val="1"/>
        <c:lblOffset val="100"/>
        <c:baseTimeUnit val="months"/>
      </c:dateAx>
      <c:valAx>
        <c:axId val="381156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s-CO" sz="8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38116151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s-CO" sz="8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chart>
  <c:spPr>
    <a:solidFill>
      <a:schemeClr val="bg1"/>
    </a:solidFill>
    <a:ln w="9525" cap="flat" cmpd="sng" algn="ctr">
      <a:noFill/>
      <a:round/>
    </a:ln>
    <a:effectLst/>
  </c:spPr>
  <c:txPr>
    <a:bodyPr/>
    <a:lstStyle/>
    <a:p>
      <a:pPr algn="ctr">
        <a:defRPr lang="es-CO" sz="8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Reversed" id="21">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Reversed" id="25">
  <a:schemeClr val="accent5"/>
</cs:colorStyle>
</file>

<file path=xl/charts/colors17.xml><?xml version="1.0" encoding="utf-8"?>
<cs:colorStyle xmlns:cs="http://schemas.microsoft.com/office/drawing/2012/chartStyle" xmlns:a="http://schemas.openxmlformats.org/drawingml/2006/main" meth="withinLinearReversed" id="25">
  <a:schemeClr val="accent5"/>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1">
  <a:schemeClr val="accent1"/>
</cs:colorStyle>
</file>

<file path=xl/charts/colors28.xml><?xml version="1.0" encoding="utf-8"?>
<cs:colorStyle xmlns:cs="http://schemas.microsoft.com/office/drawing/2012/chartStyle" xmlns:a="http://schemas.openxmlformats.org/drawingml/2006/main" meth="withinLinearReversed" id="25">
  <a:schemeClr val="accent5"/>
</cs:colorStyle>
</file>

<file path=xl/charts/colors29.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Reversed" id="21">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4">
  <a:schemeClr val="accent1"/>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withinLinear" id="14">
  <a:schemeClr val="accent1"/>
</cs:colorStyle>
</file>

<file path=xl/charts/colors43.xml><?xml version="1.0" encoding="utf-8"?>
<cs:colorStyle xmlns:cs="http://schemas.microsoft.com/office/drawing/2012/chartStyle" xmlns:a="http://schemas.openxmlformats.org/drawingml/2006/main" meth="withinLinear" id="14">
  <a:schemeClr val="accent1"/>
</cs:colorStyle>
</file>

<file path=xl/charts/colors44.xml><?xml version="1.0" encoding="utf-8"?>
<cs:colorStyle xmlns:cs="http://schemas.microsoft.com/office/drawing/2012/chartStyle" xmlns:a="http://schemas.openxmlformats.org/drawingml/2006/main" meth="withinLinear" id="14">
  <a:schemeClr val="accent1"/>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 id="14">
  <a:schemeClr val="accent1"/>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 id="14">
  <a:schemeClr val="accent1"/>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withinLinear" id="18">
  <a:schemeClr val="accent5"/>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withinLinearReversed" id="25">
  <a:schemeClr val="accent5"/>
</cs:colorStyle>
</file>

<file path=xl/charts/colors57.xml><?xml version="1.0" encoding="utf-8"?>
<cs:colorStyle xmlns:cs="http://schemas.microsoft.com/office/drawing/2012/chartStyle" xmlns:a="http://schemas.openxmlformats.org/drawingml/2006/main" meth="withinLinearReversed" id="25">
  <a:schemeClr val="accent5"/>
</cs:colorStyle>
</file>

<file path=xl/charts/colors58.xml><?xml version="1.0" encoding="utf-8"?>
<cs:colorStyle xmlns:cs="http://schemas.microsoft.com/office/drawing/2012/chartStyle" xmlns:a="http://schemas.openxmlformats.org/drawingml/2006/main" meth="withinLinearReversed" id="25">
  <a:schemeClr val="accent5"/>
</cs:colorStyle>
</file>

<file path=xl/charts/colors59.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withinLinearReversed" id="25">
  <a:schemeClr val="accent5"/>
</cs:colorStyle>
</file>

<file path=xl/charts/colors61.xml><?xml version="1.0" encoding="utf-8"?>
<cs:colorStyle xmlns:cs="http://schemas.microsoft.com/office/drawing/2012/chartStyle" xmlns:a="http://schemas.openxmlformats.org/drawingml/2006/main" meth="withinLinearReversed" id="25">
  <a:schemeClr val="accent5"/>
</cs:colorStyle>
</file>

<file path=xl/charts/colors62.xml><?xml version="1.0" encoding="utf-8"?>
<cs:colorStyle xmlns:cs="http://schemas.microsoft.com/office/drawing/2012/chartStyle" xmlns:a="http://schemas.openxmlformats.org/drawingml/2006/main" meth="withinLinearReversed" id="25">
  <a:schemeClr val="accent5"/>
</cs:colorStyle>
</file>

<file path=xl/charts/colors63.xml><?xml version="1.0" encoding="utf-8"?>
<cs:colorStyle xmlns:cs="http://schemas.microsoft.com/office/drawing/2012/chartStyle" xmlns:a="http://schemas.openxmlformats.org/drawingml/2006/main" meth="withinLinearReversed" id="25">
  <a:schemeClr val="accent5"/>
</cs:colorStyle>
</file>

<file path=xl/charts/colors64.xml><?xml version="1.0" encoding="utf-8"?>
<cs:colorStyle xmlns:cs="http://schemas.microsoft.com/office/drawing/2012/chartStyle" xmlns:a="http://schemas.openxmlformats.org/drawingml/2006/main" meth="withinLinearReversed" id="25">
  <a:schemeClr val="accent5"/>
</cs:colorStyle>
</file>

<file path=xl/charts/colors65.xml><?xml version="1.0" encoding="utf-8"?>
<cs:colorStyle xmlns:cs="http://schemas.microsoft.com/office/drawing/2012/chartStyle" xmlns:a="http://schemas.openxmlformats.org/drawingml/2006/main" meth="withinLinearReversed" id="25">
  <a:schemeClr val="accent5"/>
</cs:colorStyle>
</file>

<file path=xl/charts/colors66.xml><?xml version="1.0" encoding="utf-8"?>
<cs:colorStyle xmlns:cs="http://schemas.microsoft.com/office/drawing/2012/chartStyle" xmlns:a="http://schemas.openxmlformats.org/drawingml/2006/main" meth="withinLinearReversed" id="25">
  <a:schemeClr val="accent5"/>
</cs:colorStyle>
</file>

<file path=xl/charts/colors67.xml><?xml version="1.0" encoding="utf-8"?>
<cs:colorStyle xmlns:cs="http://schemas.microsoft.com/office/drawing/2012/chartStyle" xmlns:a="http://schemas.openxmlformats.org/drawingml/2006/main" meth="withinLinearReversed" id="25">
  <a:schemeClr val="accent5"/>
</cs:colorStyle>
</file>

<file path=xl/charts/colors68.xml><?xml version="1.0" encoding="utf-8"?>
<cs:colorStyle xmlns:cs="http://schemas.microsoft.com/office/drawing/2012/chartStyle" xmlns:a="http://schemas.openxmlformats.org/drawingml/2006/main" meth="withinLinearReversed" id="25">
  <a:schemeClr val="accent5"/>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Reversed" id="21">
  <a:schemeClr val="accent1"/>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78">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defRPr sz="900" b="0" kern="1200" cap="all" spc="120" normalizeH="0" baseline="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tx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solidFill>
        <a:schemeClr val="lt1"/>
      </a:solidFill>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solidFill>
        <a:schemeClr val="lt1"/>
      </a:solidFill>
    </cs:spPr>
  </cs:wall>
</cs:chartStyle>
</file>

<file path=xl/charts/style1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0">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78">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defRPr sz="900" b="0" kern="1200" cap="all" spc="120" normalizeH="0" baseline="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tx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solidFill>
        <a:schemeClr val="lt1"/>
      </a:solidFill>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solidFill>
        <a:schemeClr val="lt1"/>
      </a:solidFill>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PT!A1"/><Relationship Id="rId13" Type="http://schemas.openxmlformats.org/officeDocument/2006/relationships/hyperlink" Target="#'Accidentalidad Vial'!A1"/><Relationship Id="rId18" Type="http://schemas.openxmlformats.org/officeDocument/2006/relationships/hyperlink" Target="#EMS!A1"/><Relationship Id="rId3" Type="http://schemas.openxmlformats.org/officeDocument/2006/relationships/hyperlink" Target="#Exportaciones!A1"/><Relationship Id="rId7" Type="http://schemas.openxmlformats.org/officeDocument/2006/relationships/hyperlink" Target="#ICTC!A1"/><Relationship Id="rId12" Type="http://schemas.openxmlformats.org/officeDocument/2006/relationships/hyperlink" Target="#Pirater&#237;a!A1"/><Relationship Id="rId17" Type="http://schemas.openxmlformats.org/officeDocument/2006/relationships/hyperlink" Target="#'Portal Log&#237;stico de Colombia'!A1"/><Relationship Id="rId2" Type="http://schemas.openxmlformats.org/officeDocument/2006/relationships/hyperlink" Target="#EMM!A1"/><Relationship Id="rId16" Type="http://schemas.openxmlformats.org/officeDocument/2006/relationships/hyperlink" Target="#'Observatorio Nacional Log&#237;stica'!A1"/><Relationship Id="rId20" Type="http://schemas.openxmlformats.org/officeDocument/2006/relationships/image" Target="../media/image3.png"/><Relationship Id="rId1" Type="http://schemas.openxmlformats.org/officeDocument/2006/relationships/image" Target="../media/image1.jpeg"/><Relationship Id="rId6" Type="http://schemas.openxmlformats.org/officeDocument/2006/relationships/hyperlink" Target="#PIB!A1"/><Relationship Id="rId11" Type="http://schemas.openxmlformats.org/officeDocument/2006/relationships/hyperlink" Target="#'Demanda de Energ&#237;a'!A1"/><Relationship Id="rId5" Type="http://schemas.openxmlformats.org/officeDocument/2006/relationships/hyperlink" Target="#RNDC!A1"/><Relationship Id="rId15" Type="http://schemas.openxmlformats.org/officeDocument/2006/relationships/hyperlink" Target="#'&#205;nd. Desempe&#241;o Log&#237;stico'!A1"/><Relationship Id="rId10" Type="http://schemas.openxmlformats.org/officeDocument/2006/relationships/hyperlink" Target="#ACPM!A1"/><Relationship Id="rId19" Type="http://schemas.openxmlformats.org/officeDocument/2006/relationships/image" Target="../media/image2.png"/><Relationship Id="rId4" Type="http://schemas.openxmlformats.org/officeDocument/2006/relationships/hyperlink" Target="#Importaciones!A1"/><Relationship Id="rId9" Type="http://schemas.openxmlformats.org/officeDocument/2006/relationships/hyperlink" Target="#'Movimiento Portuario'!A1"/><Relationship Id="rId14" Type="http://schemas.openxmlformats.org/officeDocument/2006/relationships/hyperlink" Target="#Competitividad!A1"/></Relationships>
</file>

<file path=xl/drawings/_rels/drawing10.xml.rels><?xml version="1.0" encoding="UTF-8" standalone="yes"?>
<Relationships xmlns="http://schemas.openxmlformats.org/package/2006/relationships"><Relationship Id="rId8" Type="http://schemas.openxmlformats.org/officeDocument/2006/relationships/hyperlink" Target="#IPT!A1"/><Relationship Id="rId3" Type="http://schemas.openxmlformats.org/officeDocument/2006/relationships/chart" Target="../charts/chart28.xml"/><Relationship Id="rId7" Type="http://schemas.openxmlformats.org/officeDocument/2006/relationships/hyperlink" Target="#PIB!A1"/><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hyperlink" Target="#Portada!A1"/><Relationship Id="rId5" Type="http://schemas.openxmlformats.org/officeDocument/2006/relationships/chart" Target="../charts/chart30.xml"/><Relationship Id="rId4" Type="http://schemas.openxmlformats.org/officeDocument/2006/relationships/chart" Target="../charts/chart29.xml"/><Relationship Id="rId9"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12.xml.rels><?xml version="1.0" encoding="UTF-8" standalone="yes"?>
<Relationships xmlns="http://schemas.openxmlformats.org/package/2006/relationships"><Relationship Id="rId3" Type="http://schemas.openxmlformats.org/officeDocument/2006/relationships/hyperlink" Target="#RNDC!A1"/><Relationship Id="rId2" Type="http://schemas.openxmlformats.org/officeDocument/2006/relationships/hyperlink" Target="#Portada!A1"/><Relationship Id="rId1" Type="http://schemas.openxmlformats.org/officeDocument/2006/relationships/chart" Target="../charts/chart37.xml"/><Relationship Id="rId4" Type="http://schemas.openxmlformats.org/officeDocument/2006/relationships/hyperlink" Target="#ICTC!A1"/></Relationships>
</file>

<file path=xl/drawings/_rels/drawing13.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hyperlink" Target="#ACPM!A1"/><Relationship Id="rId4" Type="http://schemas.openxmlformats.org/officeDocument/2006/relationships/hyperlink" Target="#IPT!A1"/></Relationships>
</file>

<file path=xl/drawings/_rels/drawing14.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41.xml"/><Relationship Id="rId1" Type="http://schemas.openxmlformats.org/officeDocument/2006/relationships/chart" Target="../charts/chart40.xml"/><Relationship Id="rId5" Type="http://schemas.openxmlformats.org/officeDocument/2006/relationships/hyperlink" Target="#'Demanda de Energ&#237;a'!A1"/><Relationship Id="rId4" Type="http://schemas.openxmlformats.org/officeDocument/2006/relationships/hyperlink" Target="#ICTC!A1"/></Relationships>
</file>

<file path=xl/drawings/_rels/drawing15.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43.xml"/><Relationship Id="rId1" Type="http://schemas.openxmlformats.org/officeDocument/2006/relationships/chart" Target="../charts/chart42.xml"/><Relationship Id="rId5" Type="http://schemas.openxmlformats.org/officeDocument/2006/relationships/hyperlink" Target="#Pirater&#237;a!A1"/><Relationship Id="rId4" Type="http://schemas.openxmlformats.org/officeDocument/2006/relationships/hyperlink" Target="#ACPM!A1"/></Relationships>
</file>

<file path=xl/drawings/_rels/drawing16.xml.rels><?xml version="1.0" encoding="UTF-8" standalone="yes"?>
<Relationships xmlns="http://schemas.openxmlformats.org/package/2006/relationships"><Relationship Id="rId3" Type="http://schemas.openxmlformats.org/officeDocument/2006/relationships/hyperlink" Target="#'Demanda de Energ&#237;a'!A1"/><Relationship Id="rId2" Type="http://schemas.openxmlformats.org/officeDocument/2006/relationships/hyperlink" Target="#Portada!A1"/><Relationship Id="rId1" Type="http://schemas.openxmlformats.org/officeDocument/2006/relationships/chart" Target="../charts/chart44.xml"/><Relationship Id="rId4" Type="http://schemas.openxmlformats.org/officeDocument/2006/relationships/hyperlink" Target="#'Accidentalidad Vial'!A1"/></Relationships>
</file>

<file path=xl/drawings/_rels/drawing17.xml.rels><?xml version="1.0" encoding="UTF-8" standalone="yes"?>
<Relationships xmlns="http://schemas.openxmlformats.org/package/2006/relationships"><Relationship Id="rId8" Type="http://schemas.openxmlformats.org/officeDocument/2006/relationships/hyperlink" Target="#Competitividad!A1"/><Relationship Id="rId13" Type="http://schemas.openxmlformats.org/officeDocument/2006/relationships/chart" Target="../charts/chart54.xml"/><Relationship Id="rId3" Type="http://schemas.openxmlformats.org/officeDocument/2006/relationships/chart" Target="../charts/chart47.xml"/><Relationship Id="rId7" Type="http://schemas.openxmlformats.org/officeDocument/2006/relationships/hyperlink" Target="#Pirater&#237;a!A1"/><Relationship Id="rId12" Type="http://schemas.openxmlformats.org/officeDocument/2006/relationships/chart" Target="../charts/chart53.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Portada!A1"/><Relationship Id="rId11" Type="http://schemas.openxmlformats.org/officeDocument/2006/relationships/chart" Target="../charts/chart52.xml"/><Relationship Id="rId5" Type="http://schemas.openxmlformats.org/officeDocument/2006/relationships/chart" Target="../charts/chart49.xml"/><Relationship Id="rId10" Type="http://schemas.openxmlformats.org/officeDocument/2006/relationships/chart" Target="../charts/chart51.xml"/><Relationship Id="rId4" Type="http://schemas.openxmlformats.org/officeDocument/2006/relationships/chart" Target="../charts/chart48.xml"/><Relationship Id="rId9" Type="http://schemas.openxmlformats.org/officeDocument/2006/relationships/chart" Target="../charts/chart50.xml"/><Relationship Id="rId14" Type="http://schemas.openxmlformats.org/officeDocument/2006/relationships/chart" Target="../charts/chart55.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4.xml"/><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chart" Target="../charts/chart67.xml"/><Relationship Id="rId5" Type="http://schemas.openxmlformats.org/officeDocument/2006/relationships/chart" Target="../charts/chart66.xml"/><Relationship Id="rId4" Type="http://schemas.openxmlformats.org/officeDocument/2006/relationships/chart" Target="../charts/chart65.xml"/></Relationships>
</file>

<file path=xl/drawings/_rels/drawing2.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IPI!A1"/></Relationships>
</file>

<file path=xl/drawings/_rels/drawing20.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image" Target="../media/image5.png"/><Relationship Id="rId1" Type="http://schemas.openxmlformats.org/officeDocument/2006/relationships/image" Target="../media/image4.jpeg"/><Relationship Id="rId5" Type="http://schemas.openxmlformats.org/officeDocument/2006/relationships/hyperlink" Target="#'&#205;nd. Desempe&#241;o Log&#237;stico'!A1"/><Relationship Id="rId4" Type="http://schemas.openxmlformats.org/officeDocument/2006/relationships/hyperlink" Target="#'Accidentalidad Vial'!A1"/></Relationships>
</file>

<file path=xl/drawings/_rels/drawing21.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69.xml"/><Relationship Id="rId1" Type="http://schemas.openxmlformats.org/officeDocument/2006/relationships/chart" Target="../charts/chart68.xml"/><Relationship Id="rId5" Type="http://schemas.openxmlformats.org/officeDocument/2006/relationships/hyperlink" Target="#'Observatorio Nacional Log&#237;stica'!A1"/><Relationship Id="rId4" Type="http://schemas.openxmlformats.org/officeDocument/2006/relationships/hyperlink" Target="#Competitividad!A1"/></Relationships>
</file>

<file path=xl/drawings/_rels/drawing22.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chart" Target="../charts/chart72.xml"/><Relationship Id="rId7" Type="http://schemas.openxmlformats.org/officeDocument/2006/relationships/chart" Target="../charts/chart75.xml"/><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4.xml"/><Relationship Id="rId5" Type="http://schemas.openxmlformats.org/officeDocument/2006/relationships/chart" Target="../charts/chart73.xml"/><Relationship Id="rId10" Type="http://schemas.openxmlformats.org/officeDocument/2006/relationships/hyperlink" Target="#'&#205;nd. Desempe&#241;o Log&#237;stico'!A1"/><Relationship Id="rId4" Type="http://schemas.openxmlformats.org/officeDocument/2006/relationships/image" Target="../media/image6.jpeg"/><Relationship Id="rId9"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hyperlink" Target="#EMS!A1"/><Relationship Id="rId4" Type="http://schemas.openxmlformats.org/officeDocument/2006/relationships/hyperlink" Target="#EMMET!A1"/></Relationships>
</file>

<file path=xl/drawings/_rels/drawing4.xml.rels><?xml version="1.0" encoding="UTF-8" standalone="yes"?>
<Relationships xmlns="http://schemas.openxmlformats.org/package/2006/relationships"><Relationship Id="rId3" Type="http://schemas.openxmlformats.org/officeDocument/2006/relationships/hyperlink" Target="#IPI!A1"/><Relationship Id="rId2" Type="http://schemas.openxmlformats.org/officeDocument/2006/relationships/hyperlink" Target="#Portada!A1"/><Relationship Id="rId1" Type="http://schemas.openxmlformats.org/officeDocument/2006/relationships/chart" Target="../charts/chart5.xml"/><Relationship Id="rId4" Type="http://schemas.openxmlformats.org/officeDocument/2006/relationships/hyperlink" Target="#Exportaciones!A1"/></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hyperlink" Target="#Importaciones!A1"/><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hyperlink" Target="#EMS!A1"/><Relationship Id="rId5" Type="http://schemas.openxmlformats.org/officeDocument/2006/relationships/hyperlink" Target="#Portada!A1"/><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Movimiento Portuario'!A1"/><Relationship Id="rId4" Type="http://schemas.openxmlformats.org/officeDocument/2006/relationships/hyperlink" Target="#Exportaciones!A1"/></Relationships>
</file>

<file path=xl/drawings/_rels/drawing8.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hyperlink" Target="#PIB!A1"/><Relationship Id="rId5" Type="http://schemas.openxmlformats.org/officeDocument/2006/relationships/chart" Target="../charts/chart19.xml"/><Relationship Id="rId10" Type="http://schemas.openxmlformats.org/officeDocument/2006/relationships/hyperlink" Target="#Importaciones!A1"/><Relationship Id="rId4" Type="http://schemas.openxmlformats.org/officeDocument/2006/relationships/chart" Target="../charts/chart18.xml"/><Relationship Id="rId9"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hyperlink" Target="#RNDC!A1"/><Relationship Id="rId5" Type="http://schemas.openxmlformats.org/officeDocument/2006/relationships/hyperlink" Target="#'Movimiento Portuario'!A1"/><Relationship Id="rId4"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276225</xdr:colOff>
      <xdr:row>21</xdr:row>
      <xdr:rowOff>57149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639675" cy="4438649"/>
        </a:xfrm>
        <a:prstGeom prst="rect">
          <a:avLst/>
        </a:prstGeom>
      </xdr:spPr>
    </xdr:pic>
    <xdr:clientData/>
  </xdr:twoCellAnchor>
  <xdr:twoCellAnchor>
    <xdr:from>
      <xdr:col>10</xdr:col>
      <xdr:colOff>172757</xdr:colOff>
      <xdr:row>10</xdr:row>
      <xdr:rowOff>19049</xdr:rowOff>
    </xdr:from>
    <xdr:to>
      <xdr:col>12</xdr:col>
      <xdr:colOff>152400</xdr:colOff>
      <xdr:row>12</xdr:row>
      <xdr:rowOff>133350</xdr:rowOff>
    </xdr:to>
    <xdr:sp macro="" textlink="">
      <xdr:nvSpPr>
        <xdr:cNvPr id="7" name="Título 1">
          <a:hlinkClick xmlns:r="http://schemas.openxmlformats.org/officeDocument/2006/relationships" r:id="rId2"/>
          <a:extLst>
            <a:ext uri="{FF2B5EF4-FFF2-40B4-BE49-F238E27FC236}">
              <a16:creationId xmlns:a16="http://schemas.microsoft.com/office/drawing/2014/main" xmlns="" id="{00000000-0008-0000-0000-000007000000}"/>
            </a:ext>
          </a:extLst>
        </xdr:cNvPr>
        <xdr:cNvSpPr>
          <a:spLocks noGrp="1"/>
        </xdr:cNvSpPr>
      </xdr:nvSpPr>
      <xdr:spPr>
        <a:xfrm>
          <a:off x="5792507" y="2095499"/>
          <a:ext cx="1103593" cy="533401"/>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050" b="1">
              <a:solidFill>
                <a:schemeClr val="tx1"/>
              </a:solidFill>
              <a:latin typeface="Trebuchet MS" panose="020B0603020202020204" pitchFamily="34" charset="0"/>
              <a:ea typeface="Calibri" panose="020F0502020204030204" pitchFamily="34" charset="0"/>
              <a:cs typeface="Times New Roman" panose="02020603050405020304" pitchFamily="18" charset="0"/>
            </a:rPr>
            <a:t>Encuesta Mensual</a:t>
          </a:r>
          <a:r>
            <a:rPr lang="es-CO" sz="1050" b="1" baseline="0">
              <a:solidFill>
                <a:schemeClr val="tx1"/>
              </a:solidFill>
              <a:latin typeface="Trebuchet MS" panose="020B0603020202020204" pitchFamily="34" charset="0"/>
              <a:ea typeface="Calibri" panose="020F0502020204030204" pitchFamily="34" charset="0"/>
              <a:cs typeface="Times New Roman" panose="02020603050405020304" pitchFamily="18" charset="0"/>
            </a:rPr>
            <a:t> Manufacturera</a:t>
          </a:r>
          <a:endParaRPr lang="es-MX" sz="1050" b="1">
            <a:solidFill>
              <a:schemeClr val="tx1"/>
            </a:solidFill>
            <a:latin typeface="Trebuchet MS" panose="020B0603020202020204" pitchFamily="34" charset="0"/>
          </a:endParaRPr>
        </a:p>
      </xdr:txBody>
    </xdr:sp>
    <xdr:clientData/>
  </xdr:twoCellAnchor>
  <xdr:twoCellAnchor>
    <xdr:from>
      <xdr:col>8</xdr:col>
      <xdr:colOff>200024</xdr:colOff>
      <xdr:row>9</xdr:row>
      <xdr:rowOff>200024</xdr:rowOff>
    </xdr:from>
    <xdr:to>
      <xdr:col>10</xdr:col>
      <xdr:colOff>228599</xdr:colOff>
      <xdr:row>12</xdr:row>
      <xdr:rowOff>209549</xdr:rowOff>
    </xdr:to>
    <xdr:sp macro="" textlink="">
      <xdr:nvSpPr>
        <xdr:cNvPr id="9" name="Título 1">
          <a:hlinkClick xmlns:r="http://schemas.openxmlformats.org/officeDocument/2006/relationships" r:id="rId3"/>
          <a:extLst>
            <a:ext uri="{FF2B5EF4-FFF2-40B4-BE49-F238E27FC236}">
              <a16:creationId xmlns:a16="http://schemas.microsoft.com/office/drawing/2014/main" xmlns="" id="{00000000-0008-0000-0000-000009000000}"/>
            </a:ext>
          </a:extLst>
        </xdr:cNvPr>
        <xdr:cNvSpPr>
          <a:spLocks noGrp="1"/>
        </xdr:cNvSpPr>
      </xdr:nvSpPr>
      <xdr:spPr>
        <a:xfrm>
          <a:off x="4695824" y="2066924"/>
          <a:ext cx="1152525" cy="638175"/>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100" b="1">
              <a:solidFill>
                <a:schemeClr val="tx1"/>
              </a:solidFill>
              <a:latin typeface="Trebuchet MS" panose="020B0603020202020204" pitchFamily="34" charset="0"/>
              <a:ea typeface="Calibri" panose="020F0502020204030204" pitchFamily="34" charset="0"/>
              <a:cs typeface="Times New Roman" panose="02020603050405020304" pitchFamily="18" charset="0"/>
            </a:rPr>
            <a:t>Exportaciones</a:t>
          </a:r>
          <a:endParaRPr lang="es-MX" sz="1100" b="1">
            <a:solidFill>
              <a:schemeClr val="tx1"/>
            </a:solidFill>
            <a:latin typeface="Trebuchet MS" panose="020B0603020202020204" pitchFamily="34" charset="0"/>
          </a:endParaRPr>
        </a:p>
      </xdr:txBody>
    </xdr:sp>
    <xdr:clientData/>
  </xdr:twoCellAnchor>
  <xdr:twoCellAnchor>
    <xdr:from>
      <xdr:col>9</xdr:col>
      <xdr:colOff>222436</xdr:colOff>
      <xdr:row>6</xdr:row>
      <xdr:rowOff>141008</xdr:rowOff>
    </xdr:from>
    <xdr:to>
      <xdr:col>11</xdr:col>
      <xdr:colOff>209550</xdr:colOff>
      <xdr:row>9</xdr:row>
      <xdr:rowOff>191808</xdr:rowOff>
    </xdr:to>
    <xdr:sp macro="" textlink="">
      <xdr:nvSpPr>
        <xdr:cNvPr id="11" name="Título 1">
          <a:hlinkClick xmlns:r="http://schemas.openxmlformats.org/officeDocument/2006/relationships" r:id="rId4"/>
          <a:extLst>
            <a:ext uri="{FF2B5EF4-FFF2-40B4-BE49-F238E27FC236}">
              <a16:creationId xmlns:a16="http://schemas.microsoft.com/office/drawing/2014/main" xmlns="" id="{00000000-0008-0000-0000-00000B000000}"/>
            </a:ext>
          </a:extLst>
        </xdr:cNvPr>
        <xdr:cNvSpPr>
          <a:spLocks noGrp="1"/>
        </xdr:cNvSpPr>
      </xdr:nvSpPr>
      <xdr:spPr>
        <a:xfrm>
          <a:off x="5280211" y="1379258"/>
          <a:ext cx="1111064" cy="679450"/>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100" b="1">
              <a:solidFill>
                <a:schemeClr val="tx1"/>
              </a:solidFill>
              <a:latin typeface="Trebuchet MS" panose="020B0603020202020204" pitchFamily="34" charset="0"/>
              <a:ea typeface="Calibri" panose="020F0502020204030204" pitchFamily="34" charset="0"/>
              <a:cs typeface="Times New Roman" panose="02020603050405020304" pitchFamily="18" charset="0"/>
            </a:rPr>
            <a:t>Importaciones</a:t>
          </a:r>
          <a:endParaRPr lang="es-MX" sz="1100" b="1">
            <a:solidFill>
              <a:schemeClr val="tx1"/>
            </a:solidFill>
            <a:latin typeface="Trebuchet MS" panose="020B0603020202020204" pitchFamily="34" charset="0"/>
          </a:endParaRPr>
        </a:p>
      </xdr:txBody>
    </xdr:sp>
    <xdr:clientData/>
  </xdr:twoCellAnchor>
  <xdr:twoCellAnchor>
    <xdr:from>
      <xdr:col>7</xdr:col>
      <xdr:colOff>112989</xdr:colOff>
      <xdr:row>12</xdr:row>
      <xdr:rowOff>22783</xdr:rowOff>
    </xdr:from>
    <xdr:to>
      <xdr:col>9</xdr:col>
      <xdr:colOff>178730</xdr:colOff>
      <xdr:row>16</xdr:row>
      <xdr:rowOff>122889</xdr:rowOff>
    </xdr:to>
    <xdr:sp macro="" textlink="">
      <xdr:nvSpPr>
        <xdr:cNvPr id="13" name="Título 1">
          <a:hlinkClick xmlns:r="http://schemas.openxmlformats.org/officeDocument/2006/relationships" r:id="rId5"/>
          <a:extLst>
            <a:ext uri="{FF2B5EF4-FFF2-40B4-BE49-F238E27FC236}">
              <a16:creationId xmlns:a16="http://schemas.microsoft.com/office/drawing/2014/main" xmlns="" id="{00000000-0008-0000-0000-00000D000000}"/>
            </a:ext>
          </a:extLst>
        </xdr:cNvPr>
        <xdr:cNvSpPr>
          <a:spLocks noGrp="1"/>
        </xdr:cNvSpPr>
      </xdr:nvSpPr>
      <xdr:spPr>
        <a:xfrm>
          <a:off x="4046814" y="2518333"/>
          <a:ext cx="1189691" cy="938306"/>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900" b="1">
              <a:solidFill>
                <a:schemeClr val="tx1"/>
              </a:solidFill>
              <a:latin typeface="Trebuchet MS" panose="020B0603020202020204" pitchFamily="34" charset="0"/>
              <a:ea typeface="Calibri" panose="020F0502020204030204" pitchFamily="34" charset="0"/>
              <a:cs typeface="Times New Roman" panose="02020603050405020304" pitchFamily="18" charset="0"/>
            </a:rPr>
            <a:t>Registro Nacional de Despachos de Carga RNDC</a:t>
          </a:r>
          <a:endParaRPr lang="es-MX" sz="900" b="1">
            <a:solidFill>
              <a:schemeClr val="tx1"/>
            </a:solidFill>
            <a:latin typeface="Trebuchet MS" panose="020B0603020202020204" pitchFamily="34" charset="0"/>
          </a:endParaRPr>
        </a:p>
      </xdr:txBody>
    </xdr:sp>
    <xdr:clientData/>
  </xdr:twoCellAnchor>
  <xdr:twoCellAnchor>
    <xdr:from>
      <xdr:col>10</xdr:col>
      <xdr:colOff>1121</xdr:colOff>
      <xdr:row>2</xdr:row>
      <xdr:rowOff>4482</xdr:rowOff>
    </xdr:from>
    <xdr:to>
      <xdr:col>11</xdr:col>
      <xdr:colOff>7094</xdr:colOff>
      <xdr:row>4</xdr:row>
      <xdr:rowOff>13448</xdr:rowOff>
    </xdr:to>
    <xdr:sp macro="" textlink="">
      <xdr:nvSpPr>
        <xdr:cNvPr id="15" name="Título 1">
          <a:hlinkClick xmlns:r="http://schemas.openxmlformats.org/officeDocument/2006/relationships" r:id="rId6"/>
          <a:extLst>
            <a:ext uri="{FF2B5EF4-FFF2-40B4-BE49-F238E27FC236}">
              <a16:creationId xmlns:a16="http://schemas.microsoft.com/office/drawing/2014/main" xmlns="" id="{00000000-0008-0000-0000-00000F000000}"/>
            </a:ext>
          </a:extLst>
        </xdr:cNvPr>
        <xdr:cNvSpPr>
          <a:spLocks noGrp="1"/>
        </xdr:cNvSpPr>
      </xdr:nvSpPr>
      <xdr:spPr>
        <a:xfrm>
          <a:off x="5620871" y="404532"/>
          <a:ext cx="567948" cy="428066"/>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MX" sz="1050" b="1">
              <a:solidFill>
                <a:schemeClr val="tx1"/>
              </a:solidFill>
              <a:latin typeface="Trebuchet MS" panose="020B0603020202020204" pitchFamily="34" charset="0"/>
            </a:rPr>
            <a:t>PIB</a:t>
          </a:r>
        </a:p>
      </xdr:txBody>
    </xdr:sp>
    <xdr:clientData/>
  </xdr:twoCellAnchor>
  <xdr:twoCellAnchor>
    <xdr:from>
      <xdr:col>7</xdr:col>
      <xdr:colOff>33617</xdr:colOff>
      <xdr:row>16</xdr:row>
      <xdr:rowOff>81613</xdr:rowOff>
    </xdr:from>
    <xdr:to>
      <xdr:col>8</xdr:col>
      <xdr:colOff>15688</xdr:colOff>
      <xdr:row>18</xdr:row>
      <xdr:rowOff>76200</xdr:rowOff>
    </xdr:to>
    <xdr:sp macro="" textlink="">
      <xdr:nvSpPr>
        <xdr:cNvPr id="17" name="Título 1">
          <a:hlinkClick xmlns:r="http://schemas.openxmlformats.org/officeDocument/2006/relationships" r:id="rId7"/>
          <a:extLst>
            <a:ext uri="{FF2B5EF4-FFF2-40B4-BE49-F238E27FC236}">
              <a16:creationId xmlns:a16="http://schemas.microsoft.com/office/drawing/2014/main" xmlns="" id="{00000000-0008-0000-0000-000011000000}"/>
            </a:ext>
          </a:extLst>
        </xdr:cNvPr>
        <xdr:cNvSpPr>
          <a:spLocks noGrp="1"/>
        </xdr:cNvSpPr>
      </xdr:nvSpPr>
      <xdr:spPr>
        <a:xfrm>
          <a:off x="3967442" y="3415363"/>
          <a:ext cx="544046" cy="413687"/>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200" b="1">
              <a:solidFill>
                <a:schemeClr val="tx1"/>
              </a:solidFill>
              <a:latin typeface="Trebuchet MS" panose="020B0603020202020204" pitchFamily="34" charset="0"/>
              <a:ea typeface="Calibri" panose="020F0502020204030204" pitchFamily="34" charset="0"/>
              <a:cs typeface="Times New Roman" panose="02020603050405020304" pitchFamily="18" charset="0"/>
            </a:rPr>
            <a:t>ICTC</a:t>
          </a:r>
          <a:endParaRPr lang="es-MX" sz="1200" b="1">
            <a:solidFill>
              <a:schemeClr val="tx1"/>
            </a:solidFill>
            <a:latin typeface="Trebuchet MS" panose="020B0603020202020204" pitchFamily="34" charset="0"/>
          </a:endParaRPr>
        </a:p>
      </xdr:txBody>
    </xdr:sp>
    <xdr:clientData/>
  </xdr:twoCellAnchor>
  <xdr:twoCellAnchor>
    <xdr:from>
      <xdr:col>10</xdr:col>
      <xdr:colOff>421902</xdr:colOff>
      <xdr:row>4</xdr:row>
      <xdr:rowOff>9524</xdr:rowOff>
    </xdr:from>
    <xdr:to>
      <xdr:col>11</xdr:col>
      <xdr:colOff>467658</xdr:colOff>
      <xdr:row>6</xdr:row>
      <xdr:rowOff>95249</xdr:rowOff>
    </xdr:to>
    <xdr:sp macro="" textlink="">
      <xdr:nvSpPr>
        <xdr:cNvPr id="19" name="Título 1">
          <a:hlinkClick xmlns:r="http://schemas.openxmlformats.org/officeDocument/2006/relationships" r:id="rId8"/>
          <a:extLst>
            <a:ext uri="{FF2B5EF4-FFF2-40B4-BE49-F238E27FC236}">
              <a16:creationId xmlns:a16="http://schemas.microsoft.com/office/drawing/2014/main" xmlns="" id="{00000000-0008-0000-0000-000013000000}"/>
            </a:ext>
          </a:extLst>
        </xdr:cNvPr>
        <xdr:cNvSpPr>
          <a:spLocks noGrp="1"/>
        </xdr:cNvSpPr>
      </xdr:nvSpPr>
      <xdr:spPr>
        <a:xfrm>
          <a:off x="6041652" y="828674"/>
          <a:ext cx="607731" cy="504825"/>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200" b="1">
              <a:solidFill>
                <a:schemeClr val="tx1"/>
              </a:solidFill>
              <a:latin typeface="Trebuchet MS" panose="020B0603020202020204" pitchFamily="34" charset="0"/>
              <a:ea typeface="Calibri" panose="020F0502020204030204" pitchFamily="34" charset="0"/>
              <a:cs typeface="Times New Roman" panose="02020603050405020304" pitchFamily="18" charset="0"/>
            </a:rPr>
            <a:t>IPT</a:t>
          </a:r>
          <a:endParaRPr lang="es-MX" sz="1200" b="1">
            <a:solidFill>
              <a:schemeClr val="tx1"/>
            </a:solidFill>
            <a:latin typeface="Trebuchet MS" panose="020B0603020202020204" pitchFamily="34" charset="0"/>
          </a:endParaRPr>
        </a:p>
      </xdr:txBody>
    </xdr:sp>
    <xdr:clientData/>
  </xdr:twoCellAnchor>
  <xdr:twoCellAnchor>
    <xdr:from>
      <xdr:col>7</xdr:col>
      <xdr:colOff>295275</xdr:colOff>
      <xdr:row>7</xdr:row>
      <xdr:rowOff>4297</xdr:rowOff>
    </xdr:from>
    <xdr:to>
      <xdr:col>9</xdr:col>
      <xdr:colOff>145114</xdr:colOff>
      <xdr:row>10</xdr:row>
      <xdr:rowOff>89088</xdr:rowOff>
    </xdr:to>
    <xdr:sp macro="" textlink="">
      <xdr:nvSpPr>
        <xdr:cNvPr id="21" name="Título 1">
          <a:hlinkClick xmlns:r="http://schemas.openxmlformats.org/officeDocument/2006/relationships" r:id="rId9"/>
          <a:extLst>
            <a:ext uri="{FF2B5EF4-FFF2-40B4-BE49-F238E27FC236}">
              <a16:creationId xmlns:a16="http://schemas.microsoft.com/office/drawing/2014/main" xmlns="" id="{00000000-0008-0000-0000-000015000000}"/>
            </a:ext>
          </a:extLst>
        </xdr:cNvPr>
        <xdr:cNvSpPr>
          <a:spLocks noGrp="1"/>
        </xdr:cNvSpPr>
      </xdr:nvSpPr>
      <xdr:spPr>
        <a:xfrm>
          <a:off x="4229100" y="1452097"/>
          <a:ext cx="973789" cy="713441"/>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050" b="1">
              <a:solidFill>
                <a:schemeClr val="tx1"/>
              </a:solidFill>
              <a:latin typeface="Trebuchet MS" panose="020B0603020202020204" pitchFamily="34" charset="0"/>
              <a:ea typeface="Calibri" panose="020F0502020204030204" pitchFamily="34" charset="0"/>
              <a:cs typeface="Times New Roman" panose="02020603050405020304" pitchFamily="18" charset="0"/>
            </a:rPr>
            <a:t>Movimiento Portuario</a:t>
          </a:r>
          <a:endParaRPr lang="es-MX" sz="1050" b="1">
            <a:solidFill>
              <a:schemeClr val="tx1"/>
            </a:solidFill>
            <a:latin typeface="Trebuchet MS" panose="020B0603020202020204" pitchFamily="34" charset="0"/>
          </a:endParaRPr>
        </a:p>
      </xdr:txBody>
    </xdr:sp>
    <xdr:clientData/>
  </xdr:twoCellAnchor>
  <xdr:twoCellAnchor>
    <xdr:from>
      <xdr:col>8</xdr:col>
      <xdr:colOff>373716</xdr:colOff>
      <xdr:row>3</xdr:row>
      <xdr:rowOff>123824</xdr:rowOff>
    </xdr:from>
    <xdr:to>
      <xdr:col>10</xdr:col>
      <xdr:colOff>124945</xdr:colOff>
      <xdr:row>6</xdr:row>
      <xdr:rowOff>123825</xdr:rowOff>
    </xdr:to>
    <xdr:sp macro="" textlink="">
      <xdr:nvSpPr>
        <xdr:cNvPr id="23" name="Título 1">
          <a:hlinkClick xmlns:r="http://schemas.openxmlformats.org/officeDocument/2006/relationships" r:id="rId10"/>
          <a:extLst>
            <a:ext uri="{FF2B5EF4-FFF2-40B4-BE49-F238E27FC236}">
              <a16:creationId xmlns:a16="http://schemas.microsoft.com/office/drawing/2014/main" xmlns="" id="{00000000-0008-0000-0000-000017000000}"/>
            </a:ext>
          </a:extLst>
        </xdr:cNvPr>
        <xdr:cNvSpPr>
          <a:spLocks noGrp="1"/>
        </xdr:cNvSpPr>
      </xdr:nvSpPr>
      <xdr:spPr>
        <a:xfrm>
          <a:off x="4869516" y="733424"/>
          <a:ext cx="875179" cy="628651"/>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MX" sz="1050" b="1">
              <a:solidFill>
                <a:schemeClr val="tx1"/>
              </a:solidFill>
              <a:latin typeface="Trebuchet MS" panose="020B0603020202020204" pitchFamily="34" charset="0"/>
            </a:rPr>
            <a:t>Precios del ACPM</a:t>
          </a:r>
        </a:p>
      </xdr:txBody>
    </xdr:sp>
    <xdr:clientData/>
  </xdr:twoCellAnchor>
  <xdr:twoCellAnchor>
    <xdr:from>
      <xdr:col>12</xdr:col>
      <xdr:colOff>170889</xdr:colOff>
      <xdr:row>9</xdr:row>
      <xdr:rowOff>185834</xdr:rowOff>
    </xdr:from>
    <xdr:to>
      <xdr:col>13</xdr:col>
      <xdr:colOff>495300</xdr:colOff>
      <xdr:row>12</xdr:row>
      <xdr:rowOff>161926</xdr:rowOff>
    </xdr:to>
    <xdr:sp macro="" textlink="">
      <xdr:nvSpPr>
        <xdr:cNvPr id="25" name="Título 1">
          <a:hlinkClick xmlns:r="http://schemas.openxmlformats.org/officeDocument/2006/relationships" r:id="rId11"/>
          <a:extLst>
            <a:ext uri="{FF2B5EF4-FFF2-40B4-BE49-F238E27FC236}">
              <a16:creationId xmlns:a16="http://schemas.microsoft.com/office/drawing/2014/main" xmlns="" id="{00000000-0008-0000-0000-000019000000}"/>
            </a:ext>
          </a:extLst>
        </xdr:cNvPr>
        <xdr:cNvSpPr>
          <a:spLocks noGrp="1"/>
        </xdr:cNvSpPr>
      </xdr:nvSpPr>
      <xdr:spPr>
        <a:xfrm>
          <a:off x="6914589" y="2052734"/>
          <a:ext cx="886386" cy="604742"/>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100" b="1">
              <a:solidFill>
                <a:schemeClr val="tx1"/>
              </a:solidFill>
              <a:latin typeface="Trebuchet MS" panose="020B0603020202020204" pitchFamily="34" charset="0"/>
              <a:ea typeface="Calibri" panose="020F0502020204030204" pitchFamily="34" charset="0"/>
              <a:cs typeface="Times New Roman" panose="02020603050405020304" pitchFamily="18" charset="0"/>
            </a:rPr>
            <a:t>Demanda de Energía</a:t>
          </a:r>
          <a:endParaRPr lang="es-MX" sz="1100" b="1">
            <a:solidFill>
              <a:schemeClr val="tx1"/>
            </a:solidFill>
            <a:latin typeface="Trebuchet MS" panose="020B0603020202020204" pitchFamily="34" charset="0"/>
          </a:endParaRPr>
        </a:p>
      </xdr:txBody>
    </xdr:sp>
    <xdr:clientData/>
  </xdr:twoCellAnchor>
  <xdr:twoCellAnchor>
    <xdr:from>
      <xdr:col>8</xdr:col>
      <xdr:colOff>148290</xdr:colOff>
      <xdr:row>15</xdr:row>
      <xdr:rowOff>118222</xdr:rowOff>
    </xdr:from>
    <xdr:to>
      <xdr:col>9</xdr:col>
      <xdr:colOff>400050</xdr:colOff>
      <xdr:row>17</xdr:row>
      <xdr:rowOff>190500</xdr:rowOff>
    </xdr:to>
    <xdr:sp macro="" textlink="">
      <xdr:nvSpPr>
        <xdr:cNvPr id="27" name="Título 1">
          <a:hlinkClick xmlns:r="http://schemas.openxmlformats.org/officeDocument/2006/relationships" r:id="rId12"/>
          <a:extLst>
            <a:ext uri="{FF2B5EF4-FFF2-40B4-BE49-F238E27FC236}">
              <a16:creationId xmlns:a16="http://schemas.microsoft.com/office/drawing/2014/main" xmlns="" id="{00000000-0008-0000-0000-00001B000000}"/>
            </a:ext>
          </a:extLst>
        </xdr:cNvPr>
        <xdr:cNvSpPr>
          <a:spLocks noGrp="1"/>
        </xdr:cNvSpPr>
      </xdr:nvSpPr>
      <xdr:spPr>
        <a:xfrm>
          <a:off x="4644090" y="3242422"/>
          <a:ext cx="813735" cy="491378"/>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200" b="1">
              <a:solidFill>
                <a:schemeClr val="tx1"/>
              </a:solidFill>
              <a:latin typeface="Trebuchet MS" panose="020B0603020202020204" pitchFamily="34" charset="0"/>
              <a:ea typeface="Calibri" panose="020F0502020204030204" pitchFamily="34" charset="0"/>
              <a:cs typeface="Times New Roman" panose="02020603050405020304" pitchFamily="18" charset="0"/>
            </a:rPr>
            <a:t>Piratería</a:t>
          </a:r>
          <a:endParaRPr lang="es-MX" sz="1200" b="1">
            <a:solidFill>
              <a:schemeClr val="tx1"/>
            </a:solidFill>
            <a:latin typeface="Trebuchet MS" panose="020B0603020202020204" pitchFamily="34" charset="0"/>
          </a:endParaRPr>
        </a:p>
      </xdr:txBody>
    </xdr:sp>
    <xdr:clientData/>
  </xdr:twoCellAnchor>
  <xdr:twoCellAnchor>
    <xdr:from>
      <xdr:col>6</xdr:col>
      <xdr:colOff>67796</xdr:colOff>
      <xdr:row>10</xdr:row>
      <xdr:rowOff>79936</xdr:rowOff>
    </xdr:from>
    <xdr:to>
      <xdr:col>8</xdr:col>
      <xdr:colOff>114300</xdr:colOff>
      <xdr:row>13</xdr:row>
      <xdr:rowOff>9525</xdr:rowOff>
    </xdr:to>
    <xdr:sp macro="" textlink="">
      <xdr:nvSpPr>
        <xdr:cNvPr id="29" name="Título 1">
          <a:hlinkClick xmlns:r="http://schemas.openxmlformats.org/officeDocument/2006/relationships" r:id="rId13"/>
          <a:extLst>
            <a:ext uri="{FF2B5EF4-FFF2-40B4-BE49-F238E27FC236}">
              <a16:creationId xmlns:a16="http://schemas.microsoft.com/office/drawing/2014/main" xmlns="" id="{00000000-0008-0000-0000-00001D000000}"/>
            </a:ext>
          </a:extLst>
        </xdr:cNvPr>
        <xdr:cNvSpPr>
          <a:spLocks noGrp="1"/>
        </xdr:cNvSpPr>
      </xdr:nvSpPr>
      <xdr:spPr>
        <a:xfrm>
          <a:off x="3439646" y="2156386"/>
          <a:ext cx="1170454" cy="558239"/>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100" b="1">
              <a:solidFill>
                <a:schemeClr val="tx1"/>
              </a:solidFill>
              <a:latin typeface="Trebuchet MS" panose="020B0603020202020204" pitchFamily="34" charset="0"/>
              <a:ea typeface="Calibri" panose="020F0502020204030204" pitchFamily="34" charset="0"/>
              <a:cs typeface="Times New Roman" panose="02020603050405020304" pitchFamily="18" charset="0"/>
            </a:rPr>
            <a:t>Accidentalidad Vial</a:t>
          </a:r>
          <a:endParaRPr lang="es-MX" sz="1100" b="1">
            <a:solidFill>
              <a:schemeClr val="tx1"/>
            </a:solidFill>
            <a:latin typeface="Trebuchet MS" panose="020B0603020202020204" pitchFamily="34" charset="0"/>
          </a:endParaRPr>
        </a:p>
      </xdr:txBody>
    </xdr:sp>
    <xdr:clientData/>
  </xdr:twoCellAnchor>
  <xdr:twoCellAnchor>
    <xdr:from>
      <xdr:col>4</xdr:col>
      <xdr:colOff>405653</xdr:colOff>
      <xdr:row>7</xdr:row>
      <xdr:rowOff>118036</xdr:rowOff>
    </xdr:from>
    <xdr:to>
      <xdr:col>6</xdr:col>
      <xdr:colOff>273983</xdr:colOff>
      <xdr:row>10</xdr:row>
      <xdr:rowOff>118783</xdr:rowOff>
    </xdr:to>
    <xdr:sp macro="" textlink="">
      <xdr:nvSpPr>
        <xdr:cNvPr id="31" name="Título 1">
          <a:hlinkClick xmlns:r="http://schemas.openxmlformats.org/officeDocument/2006/relationships" r:id="rId14"/>
          <a:extLst>
            <a:ext uri="{FF2B5EF4-FFF2-40B4-BE49-F238E27FC236}">
              <a16:creationId xmlns:a16="http://schemas.microsoft.com/office/drawing/2014/main" xmlns="" id="{00000000-0008-0000-0000-00001F000000}"/>
            </a:ext>
          </a:extLst>
        </xdr:cNvPr>
        <xdr:cNvSpPr>
          <a:spLocks noGrp="1"/>
        </xdr:cNvSpPr>
      </xdr:nvSpPr>
      <xdr:spPr>
        <a:xfrm>
          <a:off x="2653553" y="1565836"/>
          <a:ext cx="992280" cy="629397"/>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850" b="1">
              <a:solidFill>
                <a:schemeClr val="tx1"/>
              </a:solidFill>
              <a:latin typeface="Trebuchet MS" panose="020B0603020202020204" pitchFamily="34" charset="0"/>
              <a:ea typeface="Calibri" panose="020F0502020204030204" pitchFamily="34" charset="0"/>
              <a:cs typeface="Times New Roman" panose="02020603050405020304" pitchFamily="18" charset="0"/>
            </a:rPr>
            <a:t>Competitividad</a:t>
          </a:r>
          <a:endParaRPr lang="es-MX" sz="850" b="1">
            <a:solidFill>
              <a:schemeClr val="tx1"/>
            </a:solidFill>
            <a:latin typeface="Trebuchet MS" panose="020B0603020202020204" pitchFamily="34" charset="0"/>
          </a:endParaRPr>
        </a:p>
      </xdr:txBody>
    </xdr:sp>
    <xdr:clientData/>
  </xdr:twoCellAnchor>
  <xdr:twoCellAnchor>
    <xdr:from>
      <xdr:col>4</xdr:col>
      <xdr:colOff>142875</xdr:colOff>
      <xdr:row>10</xdr:row>
      <xdr:rowOff>188073</xdr:rowOff>
    </xdr:from>
    <xdr:to>
      <xdr:col>6</xdr:col>
      <xdr:colOff>152400</xdr:colOff>
      <xdr:row>14</xdr:row>
      <xdr:rowOff>69665</xdr:rowOff>
    </xdr:to>
    <xdr:sp macro="" textlink="">
      <xdr:nvSpPr>
        <xdr:cNvPr id="33" name="Título 1">
          <a:hlinkClick xmlns:r="http://schemas.openxmlformats.org/officeDocument/2006/relationships" r:id="rId15"/>
          <a:extLst>
            <a:ext uri="{FF2B5EF4-FFF2-40B4-BE49-F238E27FC236}">
              <a16:creationId xmlns:a16="http://schemas.microsoft.com/office/drawing/2014/main" xmlns="" id="{00000000-0008-0000-0000-000021000000}"/>
            </a:ext>
          </a:extLst>
        </xdr:cNvPr>
        <xdr:cNvSpPr>
          <a:spLocks noGrp="1"/>
        </xdr:cNvSpPr>
      </xdr:nvSpPr>
      <xdr:spPr>
        <a:xfrm>
          <a:off x="2390775" y="2264523"/>
          <a:ext cx="1133475" cy="719792"/>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050" b="1">
              <a:solidFill>
                <a:schemeClr val="tx1"/>
              </a:solidFill>
              <a:latin typeface="Trebuchet MS" panose="020B0603020202020204" pitchFamily="34" charset="0"/>
              <a:ea typeface="Calibri" panose="020F0502020204030204" pitchFamily="34" charset="0"/>
              <a:cs typeface="Times New Roman" panose="02020603050405020304" pitchFamily="18" charset="0"/>
            </a:rPr>
            <a:t>Índice de Desempeño Logístico</a:t>
          </a:r>
          <a:endParaRPr lang="es-MX" sz="1050" b="1">
            <a:solidFill>
              <a:schemeClr val="tx1"/>
            </a:solidFill>
            <a:latin typeface="Trebuchet MS" panose="020B0603020202020204" pitchFamily="34" charset="0"/>
          </a:endParaRPr>
        </a:p>
      </xdr:txBody>
    </xdr:sp>
    <xdr:clientData/>
  </xdr:twoCellAnchor>
  <xdr:twoCellAnchor>
    <xdr:from>
      <xdr:col>10</xdr:col>
      <xdr:colOff>520514</xdr:colOff>
      <xdr:row>12</xdr:row>
      <xdr:rowOff>172198</xdr:rowOff>
    </xdr:from>
    <xdr:to>
      <xdr:col>12</xdr:col>
      <xdr:colOff>484653</xdr:colOff>
      <xdr:row>15</xdr:row>
      <xdr:rowOff>104776</xdr:rowOff>
    </xdr:to>
    <xdr:sp macro="" textlink="">
      <xdr:nvSpPr>
        <xdr:cNvPr id="35" name="Título 1">
          <a:hlinkClick xmlns:r="http://schemas.openxmlformats.org/officeDocument/2006/relationships" r:id="rId16"/>
          <a:extLst>
            <a:ext uri="{FF2B5EF4-FFF2-40B4-BE49-F238E27FC236}">
              <a16:creationId xmlns:a16="http://schemas.microsoft.com/office/drawing/2014/main" xmlns="" id="{00000000-0008-0000-0000-000023000000}"/>
            </a:ext>
          </a:extLst>
        </xdr:cNvPr>
        <xdr:cNvSpPr>
          <a:spLocks noGrp="1"/>
        </xdr:cNvSpPr>
      </xdr:nvSpPr>
      <xdr:spPr>
        <a:xfrm>
          <a:off x="6140264" y="2667748"/>
          <a:ext cx="1088089" cy="561228"/>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000" b="1">
              <a:solidFill>
                <a:schemeClr val="tx1"/>
              </a:solidFill>
              <a:latin typeface="Trebuchet MS" panose="020B0603020202020204" pitchFamily="34" charset="0"/>
              <a:ea typeface="Calibri" panose="020F0502020204030204" pitchFamily="34" charset="0"/>
              <a:cs typeface="Times New Roman" panose="02020603050405020304" pitchFamily="18" charset="0"/>
            </a:rPr>
            <a:t>Observatorio Nacional de Logística</a:t>
          </a:r>
          <a:endParaRPr lang="es-MX" sz="1000" b="1">
            <a:solidFill>
              <a:schemeClr val="tx1"/>
            </a:solidFill>
            <a:latin typeface="Trebuchet MS" panose="020B0603020202020204" pitchFamily="34" charset="0"/>
          </a:endParaRPr>
        </a:p>
      </xdr:txBody>
    </xdr:sp>
    <xdr:clientData/>
  </xdr:twoCellAnchor>
  <xdr:twoCellAnchor>
    <xdr:from>
      <xdr:col>4</xdr:col>
      <xdr:colOff>393140</xdr:colOff>
      <xdr:row>4</xdr:row>
      <xdr:rowOff>14570</xdr:rowOff>
    </xdr:from>
    <xdr:to>
      <xdr:col>5</xdr:col>
      <xdr:colOff>512670</xdr:colOff>
      <xdr:row>6</xdr:row>
      <xdr:rowOff>41464</xdr:rowOff>
    </xdr:to>
    <xdr:sp macro="" textlink="">
      <xdr:nvSpPr>
        <xdr:cNvPr id="40" name="Título 1">
          <a:hlinkClick xmlns:r="http://schemas.openxmlformats.org/officeDocument/2006/relationships" r:id="rId3"/>
          <a:extLst>
            <a:ext uri="{FF2B5EF4-FFF2-40B4-BE49-F238E27FC236}">
              <a16:creationId xmlns:a16="http://schemas.microsoft.com/office/drawing/2014/main" xmlns="" id="{00000000-0008-0000-0000-000028000000}"/>
            </a:ext>
          </a:extLst>
        </xdr:cNvPr>
        <xdr:cNvSpPr>
          <a:spLocks noGrp="1"/>
        </xdr:cNvSpPr>
      </xdr:nvSpPr>
      <xdr:spPr>
        <a:xfrm>
          <a:off x="2641040" y="833720"/>
          <a:ext cx="681505" cy="445994"/>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MX" sz="1200" b="1">
              <a:solidFill>
                <a:schemeClr val="tx1"/>
              </a:solidFill>
              <a:latin typeface="Trebuchet MS" panose="020B0603020202020204" pitchFamily="34" charset="0"/>
            </a:rPr>
            <a:t>IPI</a:t>
          </a:r>
        </a:p>
      </xdr:txBody>
    </xdr:sp>
    <xdr:clientData/>
  </xdr:twoCellAnchor>
  <xdr:twoCellAnchor>
    <xdr:from>
      <xdr:col>6</xdr:col>
      <xdr:colOff>213286</xdr:colOff>
      <xdr:row>3</xdr:row>
      <xdr:rowOff>37541</xdr:rowOff>
    </xdr:from>
    <xdr:to>
      <xdr:col>8</xdr:col>
      <xdr:colOff>57150</xdr:colOff>
      <xdr:row>5</xdr:row>
      <xdr:rowOff>200025</xdr:rowOff>
    </xdr:to>
    <xdr:sp macro="" textlink="">
      <xdr:nvSpPr>
        <xdr:cNvPr id="42" name="Título 1">
          <a:hlinkClick xmlns:r="http://schemas.openxmlformats.org/officeDocument/2006/relationships" r:id="rId17"/>
          <a:extLst>
            <a:ext uri="{FF2B5EF4-FFF2-40B4-BE49-F238E27FC236}">
              <a16:creationId xmlns:a16="http://schemas.microsoft.com/office/drawing/2014/main" xmlns="" id="{00000000-0008-0000-0000-00002A000000}"/>
            </a:ext>
          </a:extLst>
        </xdr:cNvPr>
        <xdr:cNvSpPr>
          <a:spLocks noGrp="1"/>
        </xdr:cNvSpPr>
      </xdr:nvSpPr>
      <xdr:spPr>
        <a:xfrm>
          <a:off x="3585136" y="647141"/>
          <a:ext cx="967814" cy="581584"/>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CO" sz="1050" b="1">
              <a:solidFill>
                <a:schemeClr val="tx1"/>
              </a:solidFill>
              <a:latin typeface="Trebuchet MS" panose="020B0603020202020204" pitchFamily="34" charset="0"/>
              <a:ea typeface="Calibri" panose="020F0502020204030204" pitchFamily="34" charset="0"/>
              <a:cs typeface="Times New Roman" panose="02020603050405020304" pitchFamily="18" charset="0"/>
            </a:rPr>
            <a:t>Portal Logístico de Colombia</a:t>
          </a:r>
          <a:endParaRPr lang="es-MX" sz="1050" b="1">
            <a:solidFill>
              <a:schemeClr val="tx1"/>
            </a:solidFill>
            <a:latin typeface="Trebuchet MS" panose="020B0603020202020204" pitchFamily="34" charset="0"/>
          </a:endParaRPr>
        </a:p>
      </xdr:txBody>
    </xdr:sp>
    <xdr:clientData/>
  </xdr:twoCellAnchor>
  <xdr:twoCellAnchor>
    <xdr:from>
      <xdr:col>13</xdr:col>
      <xdr:colOff>15688</xdr:colOff>
      <xdr:row>7</xdr:row>
      <xdr:rowOff>84046</xdr:rowOff>
    </xdr:from>
    <xdr:to>
      <xdr:col>14</xdr:col>
      <xdr:colOff>244289</xdr:colOff>
      <xdr:row>9</xdr:row>
      <xdr:rowOff>85726</xdr:rowOff>
    </xdr:to>
    <xdr:sp macro="" textlink="">
      <xdr:nvSpPr>
        <xdr:cNvPr id="39" name="Título 1">
          <a:hlinkClick xmlns:r="http://schemas.openxmlformats.org/officeDocument/2006/relationships" r:id="rId18"/>
          <a:extLst>
            <a:ext uri="{FF2B5EF4-FFF2-40B4-BE49-F238E27FC236}">
              <a16:creationId xmlns:a16="http://schemas.microsoft.com/office/drawing/2014/main" xmlns="" id="{00000000-0008-0000-0000-000027000000}"/>
            </a:ext>
          </a:extLst>
        </xdr:cNvPr>
        <xdr:cNvSpPr>
          <a:spLocks noGrp="1"/>
        </xdr:cNvSpPr>
      </xdr:nvSpPr>
      <xdr:spPr>
        <a:xfrm>
          <a:off x="7321363" y="1531846"/>
          <a:ext cx="790576" cy="420780"/>
        </a:xfrm>
        <a:prstGeom prst="rect">
          <a:avLst/>
        </a:prstGeom>
      </xdr:spPr>
      <xdr:txBody>
        <a:bodyPr vert="horz" wrap="square" lIns="91440" tIns="45720" rIns="91440" bIns="45720" rtlCol="0" anchor="ctr">
          <a:noAutofit/>
        </a:bodyPr>
        <a:lstStyle>
          <a:lvl1pPr algn="ctr" defTabSz="457200" rtl="0" eaLnBrk="1" latinLnBrk="0" hangingPunct="1">
            <a:spcBef>
              <a:spcPct val="0"/>
            </a:spcBef>
            <a:buNone/>
            <a:defRPr sz="4400" kern="1200">
              <a:solidFill>
                <a:schemeClr val="tx1"/>
              </a:solidFill>
              <a:latin typeface="+mj-lt"/>
              <a:ea typeface="+mj-ea"/>
              <a:cs typeface="+mj-cs"/>
            </a:defRPr>
          </a:lvl1pPr>
        </a:lstStyle>
        <a:p>
          <a:r>
            <a:rPr lang="es-MX" sz="1200" b="1">
              <a:solidFill>
                <a:schemeClr val="tx1"/>
              </a:solidFill>
              <a:latin typeface="Trebuchet MS" panose="020B0603020202020204" pitchFamily="34" charset="0"/>
            </a:rPr>
            <a:t>EMS</a:t>
          </a:r>
        </a:p>
      </xdr:txBody>
    </xdr:sp>
    <xdr:clientData/>
  </xdr:twoCellAnchor>
  <xdr:twoCellAnchor editAs="oneCell">
    <xdr:from>
      <xdr:col>17</xdr:col>
      <xdr:colOff>215153</xdr:colOff>
      <xdr:row>22</xdr:row>
      <xdr:rowOff>474</xdr:rowOff>
    </xdr:from>
    <xdr:to>
      <xdr:col>21</xdr:col>
      <xdr:colOff>340659</xdr:colOff>
      <xdr:row>25</xdr:row>
      <xdr:rowOff>7541</xdr:rowOff>
    </xdr:to>
    <xdr:pic>
      <xdr:nvPicPr>
        <xdr:cNvPr id="41" name="Imagen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0121153" y="4509721"/>
          <a:ext cx="2456330" cy="571844"/>
        </a:xfrm>
        <a:prstGeom prst="rect">
          <a:avLst/>
        </a:prstGeom>
      </xdr:spPr>
    </xdr:pic>
    <xdr:clientData/>
  </xdr:twoCellAnchor>
  <xdr:twoCellAnchor>
    <xdr:from>
      <xdr:col>18</xdr:col>
      <xdr:colOff>85725</xdr:colOff>
      <xdr:row>4</xdr:row>
      <xdr:rowOff>19050</xdr:rowOff>
    </xdr:from>
    <xdr:to>
      <xdr:col>21</xdr:col>
      <xdr:colOff>466725</xdr:colOff>
      <xdr:row>11</xdr:row>
      <xdr:rowOff>0</xdr:rowOff>
    </xdr:to>
    <xdr:sp macro="" textlink="">
      <xdr:nvSpPr>
        <xdr:cNvPr id="4" name="CuadroTexto 3">
          <a:extLst>
            <a:ext uri="{FF2B5EF4-FFF2-40B4-BE49-F238E27FC236}">
              <a16:creationId xmlns:a16="http://schemas.microsoft.com/office/drawing/2014/main" xmlns="" id="{00000000-0008-0000-0000-000004000000}"/>
            </a:ext>
          </a:extLst>
        </xdr:cNvPr>
        <xdr:cNvSpPr txBox="1"/>
      </xdr:nvSpPr>
      <xdr:spPr>
        <a:xfrm>
          <a:off x="10201275" y="838200"/>
          <a:ext cx="2066925" cy="14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200" b="1">
              <a:ln>
                <a:noFill/>
              </a:ln>
              <a:solidFill>
                <a:schemeClr val="bg1"/>
              </a:solidFill>
              <a:latin typeface="Trebuchet MS" panose="020B0603020202020204" pitchFamily="34" charset="0"/>
            </a:rPr>
            <a:t>Indicadores</a:t>
          </a:r>
        </a:p>
        <a:p>
          <a:pPr algn="ctr"/>
          <a:r>
            <a:rPr lang="es-CO" sz="2200" b="1">
              <a:ln>
                <a:noFill/>
              </a:ln>
              <a:solidFill>
                <a:schemeClr val="bg1"/>
              </a:solidFill>
              <a:latin typeface="Trebuchet MS" panose="020B0603020202020204" pitchFamily="34" charset="0"/>
            </a:rPr>
            <a:t>Logísticos, Económicos</a:t>
          </a:r>
          <a:r>
            <a:rPr lang="es-CO" sz="2200" b="1" baseline="0">
              <a:ln>
                <a:noFill/>
              </a:ln>
              <a:solidFill>
                <a:schemeClr val="bg1"/>
              </a:solidFill>
              <a:latin typeface="Trebuchet MS" panose="020B0603020202020204" pitchFamily="34" charset="0"/>
            </a:rPr>
            <a:t> y Operativos</a:t>
          </a:r>
          <a:endParaRPr lang="es-CO" sz="2200" b="1">
            <a:ln>
              <a:noFill/>
            </a:ln>
            <a:solidFill>
              <a:schemeClr val="bg1"/>
            </a:solidFill>
            <a:latin typeface="Trebuchet MS" panose="020B0603020202020204" pitchFamily="34" charset="0"/>
          </a:endParaRPr>
        </a:p>
      </xdr:txBody>
    </xdr:sp>
    <xdr:clientData/>
  </xdr:twoCellAnchor>
  <xdr:twoCellAnchor editAs="oneCell">
    <xdr:from>
      <xdr:col>18</xdr:col>
      <xdr:colOff>190499</xdr:colOff>
      <xdr:row>16</xdr:row>
      <xdr:rowOff>133351</xdr:rowOff>
    </xdr:from>
    <xdr:to>
      <xdr:col>21</xdr:col>
      <xdr:colOff>421041</xdr:colOff>
      <xdr:row>18</xdr:row>
      <xdr:rowOff>160413</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306049" y="3467101"/>
          <a:ext cx="1916467" cy="4461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640556</xdr:colOff>
      <xdr:row>114</xdr:row>
      <xdr:rowOff>23814</xdr:rowOff>
    </xdr:from>
    <xdr:to>
      <xdr:col>12</xdr:col>
      <xdr:colOff>738188</xdr:colOff>
      <xdr:row>131</xdr:row>
      <xdr:rowOff>147638</xdr:rowOff>
    </xdr:to>
    <xdr:graphicFrame macro="">
      <xdr:nvGraphicFramePr>
        <xdr:cNvPr id="12" name="Gráfico 11">
          <a:extLst>
            <a:ext uri="{FF2B5EF4-FFF2-40B4-BE49-F238E27FC236}">
              <a16:creationId xmlns:a16="http://schemas.microsoft.com/office/drawing/2014/main" xmlns="" id="{00000000-0008-0000-0F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224897</xdr:colOff>
      <xdr:row>69</xdr:row>
      <xdr:rowOff>166688</xdr:rowOff>
    </xdr:from>
    <xdr:to>
      <xdr:col>18</xdr:col>
      <xdr:colOff>202406</xdr:colOff>
      <xdr:row>92</xdr:row>
      <xdr:rowOff>95249</xdr:rowOff>
    </xdr:to>
    <xdr:graphicFrame macro="">
      <xdr:nvGraphicFramePr>
        <xdr:cNvPr id="2" name="Gráfico 1">
          <a:extLst>
            <a:ext uri="{FF2B5EF4-FFF2-40B4-BE49-F238E27FC236}">
              <a16:creationId xmlns:a16="http://schemas.microsoft.com/office/drawing/2014/main" xmlns="" id="{00000000-0008-0000-0F00-000002000000}"/>
            </a:ext>
            <a:ext uri="{147F2762-F138-4A5C-976F-8EAC2B608ADB}">
              <a16:predDERef xmlns:a16="http://schemas.microsoft.com/office/drawing/2014/main" xmlns="" pred="{00000000-0008-0000-1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127001</xdr:colOff>
      <xdr:row>3</xdr:row>
      <xdr:rowOff>47888</xdr:rowOff>
    </xdr:from>
    <xdr:to>
      <xdr:col>18</xdr:col>
      <xdr:colOff>30427</xdr:colOff>
      <xdr:row>22</xdr:row>
      <xdr:rowOff>156898</xdr:rowOff>
    </xdr:to>
    <xdr:graphicFrame macro="">
      <xdr:nvGraphicFramePr>
        <xdr:cNvPr id="6" name="Gráfico 5">
          <a:extLst>
            <a:ext uri="{FF2B5EF4-FFF2-40B4-BE49-F238E27FC236}">
              <a16:creationId xmlns:a16="http://schemas.microsoft.com/office/drawing/2014/main" xmlns=""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518845</xdr:colOff>
      <xdr:row>92</xdr:row>
      <xdr:rowOff>107156</xdr:rowOff>
    </xdr:from>
    <xdr:to>
      <xdr:col>18</xdr:col>
      <xdr:colOff>547687</xdr:colOff>
      <xdr:row>114</xdr:row>
      <xdr:rowOff>166688</xdr:rowOff>
    </xdr:to>
    <xdr:graphicFrame macro="">
      <xdr:nvGraphicFramePr>
        <xdr:cNvPr id="4" name="Gráfico 3">
          <a:extLst>
            <a:ext uri="{FF2B5EF4-FFF2-40B4-BE49-F238E27FC236}">
              <a16:creationId xmlns:a16="http://schemas.microsoft.com/office/drawing/2014/main" xmlns=""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662779</xdr:colOff>
      <xdr:row>44</xdr:row>
      <xdr:rowOff>166687</xdr:rowOff>
    </xdr:from>
    <xdr:to>
      <xdr:col>17</xdr:col>
      <xdr:colOff>654843</xdr:colOff>
      <xdr:row>70</xdr:row>
      <xdr:rowOff>71437</xdr:rowOff>
    </xdr:to>
    <xdr:graphicFrame macro="">
      <xdr:nvGraphicFramePr>
        <xdr:cNvPr id="3" name="Gráfico 2">
          <a:extLst>
            <a:ext uri="{FF2B5EF4-FFF2-40B4-BE49-F238E27FC236}">
              <a16:creationId xmlns:a16="http://schemas.microsoft.com/office/drawing/2014/main" xmlns="" id="{00000000-0008-0000-0F00-000003000000}"/>
            </a:ext>
            <a:ext uri="{147F2762-F138-4A5C-976F-8EAC2B608ADB}">
              <a16:predDERef xmlns:a16="http://schemas.microsoft.com/office/drawing/2014/main" xmlns="" pre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59531</xdr:colOff>
      <xdr:row>0</xdr:row>
      <xdr:rowOff>47625</xdr:rowOff>
    </xdr:from>
    <xdr:to>
      <xdr:col>1</xdr:col>
      <xdr:colOff>980281</xdr:colOff>
      <xdr:row>1</xdr:row>
      <xdr:rowOff>142875</xdr:rowOff>
    </xdr:to>
    <xdr:sp macro="" textlink="">
      <xdr:nvSpPr>
        <xdr:cNvPr id="9" name="Rectángulo redondeado 8">
          <a:hlinkClick xmlns:r="http://schemas.openxmlformats.org/officeDocument/2006/relationships" r:id="rId6"/>
          <a:extLst>
            <a:ext uri="{FF2B5EF4-FFF2-40B4-BE49-F238E27FC236}">
              <a16:creationId xmlns:a16="http://schemas.microsoft.com/office/drawing/2014/main" xmlns="" id="{00000000-0008-0000-0F00-000009000000}"/>
            </a:ext>
          </a:extLst>
        </xdr:cNvPr>
        <xdr:cNvSpPr/>
      </xdr:nvSpPr>
      <xdr:spPr>
        <a:xfrm>
          <a:off x="142875"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309563</xdr:colOff>
      <xdr:row>0</xdr:row>
      <xdr:rowOff>35719</xdr:rowOff>
    </xdr:from>
    <xdr:to>
      <xdr:col>16</xdr:col>
      <xdr:colOff>727734</xdr:colOff>
      <xdr:row>1</xdr:row>
      <xdr:rowOff>158847</xdr:rowOff>
    </xdr:to>
    <xdr:sp macro="" textlink="">
      <xdr:nvSpPr>
        <xdr:cNvPr id="10" name="Flecha izquierda 9">
          <a:hlinkClick xmlns:r="http://schemas.openxmlformats.org/officeDocument/2006/relationships" r:id="rId7"/>
          <a:extLst>
            <a:ext uri="{FF2B5EF4-FFF2-40B4-BE49-F238E27FC236}">
              <a16:creationId xmlns:a16="http://schemas.microsoft.com/office/drawing/2014/main" xmlns="" id="{00000000-0008-0000-0F00-00000A000000}"/>
            </a:ext>
          </a:extLst>
        </xdr:cNvPr>
        <xdr:cNvSpPr/>
      </xdr:nvSpPr>
      <xdr:spPr>
        <a:xfrm>
          <a:off x="13418344" y="35719"/>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164596</xdr:colOff>
      <xdr:row>0</xdr:row>
      <xdr:rowOff>37113</xdr:rowOff>
    </xdr:from>
    <xdr:to>
      <xdr:col>17</xdr:col>
      <xdr:colOff>582767</xdr:colOff>
      <xdr:row>1</xdr:row>
      <xdr:rowOff>160241</xdr:rowOff>
    </xdr:to>
    <xdr:sp macro="" textlink="">
      <xdr:nvSpPr>
        <xdr:cNvPr id="11" name="Flecha izquierda 10">
          <a:hlinkClick xmlns:r="http://schemas.openxmlformats.org/officeDocument/2006/relationships" r:id="rId8"/>
          <a:extLst>
            <a:ext uri="{FF2B5EF4-FFF2-40B4-BE49-F238E27FC236}">
              <a16:creationId xmlns:a16="http://schemas.microsoft.com/office/drawing/2014/main" xmlns="" id="{00000000-0008-0000-0F00-00000B000000}"/>
            </a:ext>
          </a:extLst>
        </xdr:cNvPr>
        <xdr:cNvSpPr/>
      </xdr:nvSpPr>
      <xdr:spPr>
        <a:xfrm flipH="1">
          <a:off x="14035377" y="37113"/>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59531</xdr:colOff>
      <xdr:row>133</xdr:row>
      <xdr:rowOff>47625</xdr:rowOff>
    </xdr:from>
    <xdr:to>
      <xdr:col>1</xdr:col>
      <xdr:colOff>980281</xdr:colOff>
      <xdr:row>134</xdr:row>
      <xdr:rowOff>142875</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xmlns="" id="{00000000-0008-0000-0F00-00000D000000}"/>
            </a:ext>
          </a:extLst>
        </xdr:cNvPr>
        <xdr:cNvSpPr/>
      </xdr:nvSpPr>
      <xdr:spPr>
        <a:xfrm>
          <a:off x="149178"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309563</xdr:colOff>
      <xdr:row>133</xdr:row>
      <xdr:rowOff>35719</xdr:rowOff>
    </xdr:from>
    <xdr:to>
      <xdr:col>16</xdr:col>
      <xdr:colOff>727734</xdr:colOff>
      <xdr:row>134</xdr:row>
      <xdr:rowOff>158847</xdr:rowOff>
    </xdr:to>
    <xdr:sp macro="" textlink="">
      <xdr:nvSpPr>
        <xdr:cNvPr id="14" name="Flecha izquierda 13">
          <a:hlinkClick xmlns:r="http://schemas.openxmlformats.org/officeDocument/2006/relationships" r:id="rId7"/>
          <a:extLst>
            <a:ext uri="{FF2B5EF4-FFF2-40B4-BE49-F238E27FC236}">
              <a16:creationId xmlns:a16="http://schemas.microsoft.com/office/drawing/2014/main" xmlns="" id="{00000000-0008-0000-0F00-00000E000000}"/>
            </a:ext>
          </a:extLst>
        </xdr:cNvPr>
        <xdr:cNvSpPr/>
      </xdr:nvSpPr>
      <xdr:spPr>
        <a:xfrm>
          <a:off x="13454063" y="35719"/>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164596</xdr:colOff>
      <xdr:row>133</xdr:row>
      <xdr:rowOff>37113</xdr:rowOff>
    </xdr:from>
    <xdr:to>
      <xdr:col>17</xdr:col>
      <xdr:colOff>582767</xdr:colOff>
      <xdr:row>134</xdr:row>
      <xdr:rowOff>160241</xdr:rowOff>
    </xdr:to>
    <xdr:sp macro="" textlink="">
      <xdr:nvSpPr>
        <xdr:cNvPr id="15" name="Flecha izquierda 14">
          <a:hlinkClick xmlns:r="http://schemas.openxmlformats.org/officeDocument/2006/relationships" r:id="rId8"/>
          <a:extLst>
            <a:ext uri="{FF2B5EF4-FFF2-40B4-BE49-F238E27FC236}">
              <a16:creationId xmlns:a16="http://schemas.microsoft.com/office/drawing/2014/main" xmlns="" id="{00000000-0008-0000-0F00-00000F000000}"/>
            </a:ext>
          </a:extLst>
        </xdr:cNvPr>
        <xdr:cNvSpPr/>
      </xdr:nvSpPr>
      <xdr:spPr>
        <a:xfrm flipH="1">
          <a:off x="14071096" y="37113"/>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7</xdr:col>
      <xdr:colOff>676274</xdr:colOff>
      <xdr:row>30</xdr:row>
      <xdr:rowOff>104774</xdr:rowOff>
    </xdr:from>
    <xdr:to>
      <xdr:col>17</xdr:col>
      <xdr:colOff>533399</xdr:colOff>
      <xdr:row>44</xdr:row>
      <xdr:rowOff>142874</xdr:rowOff>
    </xdr:to>
    <xdr:graphicFrame macro="">
      <xdr:nvGraphicFramePr>
        <xdr:cNvPr id="5" name="Gráfico 4">
          <a:extLst>
            <a:ext uri="{FF2B5EF4-FFF2-40B4-BE49-F238E27FC236}">
              <a16:creationId xmlns:a16="http://schemas.microsoft.com/office/drawing/2014/main" xmlns="" id="{DEAE284C-952D-4D3A-83F4-9B0F004F0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338665</xdr:colOff>
      <xdr:row>9</xdr:row>
      <xdr:rowOff>136524</xdr:rowOff>
    </xdr:from>
    <xdr:to>
      <xdr:col>15</xdr:col>
      <xdr:colOff>571499</xdr:colOff>
      <xdr:row>23</xdr:row>
      <xdr:rowOff>95250</xdr:rowOff>
    </xdr:to>
    <xdr:graphicFrame macro="">
      <xdr:nvGraphicFramePr>
        <xdr:cNvPr id="9" name="Gráfico 8">
          <a:extLst>
            <a:ext uri="{FF2B5EF4-FFF2-40B4-BE49-F238E27FC236}">
              <a16:creationId xmlns:a16="http://schemas.microsoft.com/office/drawing/2014/main" xmlns="" id="{00000000-0008-0000-1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391583</xdr:colOff>
      <xdr:row>33</xdr:row>
      <xdr:rowOff>158749</xdr:rowOff>
    </xdr:from>
    <xdr:to>
      <xdr:col>15</xdr:col>
      <xdr:colOff>52917</xdr:colOff>
      <xdr:row>46</xdr:row>
      <xdr:rowOff>116416</xdr:rowOff>
    </xdr:to>
    <xdr:graphicFrame macro="">
      <xdr:nvGraphicFramePr>
        <xdr:cNvPr id="10" name="Gráfico 9">
          <a:extLst>
            <a:ext uri="{FF2B5EF4-FFF2-40B4-BE49-F238E27FC236}">
              <a16:creationId xmlns:a16="http://schemas.microsoft.com/office/drawing/2014/main" xmlns=""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888999</xdr:colOff>
      <xdr:row>57</xdr:row>
      <xdr:rowOff>136523</xdr:rowOff>
    </xdr:from>
    <xdr:to>
      <xdr:col>14</xdr:col>
      <xdr:colOff>63500</xdr:colOff>
      <xdr:row>77</xdr:row>
      <xdr:rowOff>169335</xdr:rowOff>
    </xdr:to>
    <xdr:graphicFrame macro="">
      <xdr:nvGraphicFramePr>
        <xdr:cNvPr id="11" name="Gráfico 10">
          <a:extLst>
            <a:ext uri="{FF2B5EF4-FFF2-40B4-BE49-F238E27FC236}">
              <a16:creationId xmlns:a16="http://schemas.microsoft.com/office/drawing/2014/main" xmlns="" id="{00000000-0008-0000-1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10582</xdr:colOff>
      <xdr:row>79</xdr:row>
      <xdr:rowOff>125940</xdr:rowOff>
    </xdr:from>
    <xdr:to>
      <xdr:col>13</xdr:col>
      <xdr:colOff>158750</xdr:colOff>
      <xdr:row>95</xdr:row>
      <xdr:rowOff>0</xdr:rowOff>
    </xdr:to>
    <xdr:graphicFrame macro="">
      <xdr:nvGraphicFramePr>
        <xdr:cNvPr id="12" name="Gráfico 11">
          <a:extLst>
            <a:ext uri="{FF2B5EF4-FFF2-40B4-BE49-F238E27FC236}">
              <a16:creationId xmlns:a16="http://schemas.microsoft.com/office/drawing/2014/main" xmlns="" id="{00000000-0008-0000-1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74082</xdr:colOff>
      <xdr:row>97</xdr:row>
      <xdr:rowOff>20107</xdr:rowOff>
    </xdr:from>
    <xdr:to>
      <xdr:col>13</xdr:col>
      <xdr:colOff>232833</xdr:colOff>
      <xdr:row>111</xdr:row>
      <xdr:rowOff>222250</xdr:rowOff>
    </xdr:to>
    <xdr:graphicFrame macro="">
      <xdr:nvGraphicFramePr>
        <xdr:cNvPr id="13" name="Gráfico 12">
          <a:extLst>
            <a:ext uri="{FF2B5EF4-FFF2-40B4-BE49-F238E27FC236}">
              <a16:creationId xmlns:a16="http://schemas.microsoft.com/office/drawing/2014/main" xmlns="" id="{00000000-0008-0000-1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490802</xdr:colOff>
      <xdr:row>3</xdr:row>
      <xdr:rowOff>179918</xdr:rowOff>
    </xdr:from>
    <xdr:to>
      <xdr:col>15</xdr:col>
      <xdr:colOff>628385</xdr:colOff>
      <xdr:row>24</xdr:row>
      <xdr:rowOff>63500</xdr:rowOff>
    </xdr:to>
    <xdr:graphicFrame macro="">
      <xdr:nvGraphicFramePr>
        <xdr:cNvPr id="2" name="1 Gráfico">
          <a:extLst>
            <a:ext uri="{FF2B5EF4-FFF2-40B4-BE49-F238E27FC236}">
              <a16:creationId xmlns:a16="http://schemas.microsoft.com/office/drawing/2014/main" xmlns=""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0</xdr:row>
      <xdr:rowOff>31750</xdr:rowOff>
    </xdr:from>
    <xdr:to>
      <xdr:col>1</xdr:col>
      <xdr:colOff>984250</xdr:colOff>
      <xdr:row>1</xdr:row>
      <xdr:rowOff>127000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xmlns="" id="{00000000-0008-0000-1100-000003000000}"/>
            </a:ext>
          </a:extLst>
        </xdr:cNvPr>
        <xdr:cNvSpPr/>
      </xdr:nvSpPr>
      <xdr:spPr>
        <a:xfrm>
          <a:off x="201083"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455085</xdr:colOff>
      <xdr:row>0</xdr:row>
      <xdr:rowOff>31750</xdr:rowOff>
    </xdr:from>
    <xdr:to>
      <xdr:col>15</xdr:col>
      <xdr:colOff>5422</xdr:colOff>
      <xdr:row>1</xdr:row>
      <xdr:rowOff>154878</xdr:rowOff>
    </xdr:to>
    <xdr:sp macro="" textlink="">
      <xdr:nvSpPr>
        <xdr:cNvPr id="4" name="Flecha izquierda 3">
          <a:hlinkClick xmlns:r="http://schemas.openxmlformats.org/officeDocument/2006/relationships" r:id="rId3"/>
          <a:extLst>
            <a:ext uri="{FF2B5EF4-FFF2-40B4-BE49-F238E27FC236}">
              <a16:creationId xmlns:a16="http://schemas.microsoft.com/office/drawing/2014/main" xmlns="" id="{00000000-0008-0000-1100-000004000000}"/>
            </a:ext>
          </a:extLst>
        </xdr:cNvPr>
        <xdr:cNvSpPr/>
      </xdr:nvSpPr>
      <xdr:spPr>
        <a:xfrm>
          <a:off x="12879918"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204284</xdr:colOff>
      <xdr:row>0</xdr:row>
      <xdr:rowOff>33144</xdr:rowOff>
    </xdr:from>
    <xdr:to>
      <xdr:col>15</xdr:col>
      <xdr:colOff>622455</xdr:colOff>
      <xdr:row>1</xdr:row>
      <xdr:rowOff>156272</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1100-000005000000}"/>
            </a:ext>
          </a:extLst>
        </xdr:cNvPr>
        <xdr:cNvSpPr/>
      </xdr:nvSpPr>
      <xdr:spPr>
        <a:xfrm flipH="1">
          <a:off x="13496951"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63500</xdr:colOff>
      <xdr:row>30</xdr:row>
      <xdr:rowOff>31750</xdr:rowOff>
    </xdr:from>
    <xdr:to>
      <xdr:col>1</xdr:col>
      <xdr:colOff>984250</xdr:colOff>
      <xdr:row>31</xdr:row>
      <xdr:rowOff>127000</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201083"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455085</xdr:colOff>
      <xdr:row>30</xdr:row>
      <xdr:rowOff>31750</xdr:rowOff>
    </xdr:from>
    <xdr:to>
      <xdr:col>15</xdr:col>
      <xdr:colOff>5422</xdr:colOff>
      <xdr:row>31</xdr:row>
      <xdr:rowOff>154878</xdr:rowOff>
    </xdr:to>
    <xdr:sp macro="" textlink="">
      <xdr:nvSpPr>
        <xdr:cNvPr id="7" name="Flecha izquierda 6">
          <a:hlinkClick xmlns:r="http://schemas.openxmlformats.org/officeDocument/2006/relationships" r:id="rId3"/>
          <a:extLst>
            <a:ext uri="{FF2B5EF4-FFF2-40B4-BE49-F238E27FC236}">
              <a16:creationId xmlns:a16="http://schemas.microsoft.com/office/drawing/2014/main" xmlns="" id="{00000000-0008-0000-1100-000007000000}"/>
            </a:ext>
          </a:extLst>
        </xdr:cNvPr>
        <xdr:cNvSpPr/>
      </xdr:nvSpPr>
      <xdr:spPr>
        <a:xfrm>
          <a:off x="12879918"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204284</xdr:colOff>
      <xdr:row>30</xdr:row>
      <xdr:rowOff>33144</xdr:rowOff>
    </xdr:from>
    <xdr:to>
      <xdr:col>15</xdr:col>
      <xdr:colOff>622455</xdr:colOff>
      <xdr:row>31</xdr:row>
      <xdr:rowOff>156272</xdr:rowOff>
    </xdr:to>
    <xdr:sp macro="" textlink="">
      <xdr:nvSpPr>
        <xdr:cNvPr id="8" name="Flecha izquierda 7">
          <a:hlinkClick xmlns:r="http://schemas.openxmlformats.org/officeDocument/2006/relationships" r:id="rId4"/>
          <a:extLst>
            <a:ext uri="{FF2B5EF4-FFF2-40B4-BE49-F238E27FC236}">
              <a16:creationId xmlns:a16="http://schemas.microsoft.com/office/drawing/2014/main" xmlns="" id="{00000000-0008-0000-1100-000008000000}"/>
            </a:ext>
          </a:extLst>
        </xdr:cNvPr>
        <xdr:cNvSpPr/>
      </xdr:nvSpPr>
      <xdr:spPr>
        <a:xfrm flipH="1">
          <a:off x="13496951"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597956</xdr:colOff>
      <xdr:row>4</xdr:row>
      <xdr:rowOff>71437</xdr:rowOff>
    </xdr:from>
    <xdr:to>
      <xdr:col>15</xdr:col>
      <xdr:colOff>559593</xdr:colOff>
      <xdr:row>60</xdr:row>
      <xdr:rowOff>47624</xdr:rowOff>
    </xdr:to>
    <xdr:graphicFrame macro="">
      <xdr:nvGraphicFramePr>
        <xdr:cNvPr id="2" name="Gráfico 1">
          <a:extLst>
            <a:ext uri="{FF2B5EF4-FFF2-40B4-BE49-F238E27FC236}">
              <a16:creationId xmlns:a16="http://schemas.microsoft.com/office/drawing/2014/main" xmlns=""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391582</xdr:colOff>
      <xdr:row>78</xdr:row>
      <xdr:rowOff>169334</xdr:rowOff>
    </xdr:from>
    <xdr:to>
      <xdr:col>15</xdr:col>
      <xdr:colOff>297655</xdr:colOff>
      <xdr:row>95</xdr:row>
      <xdr:rowOff>10583</xdr:rowOff>
    </xdr:to>
    <xdr:graphicFrame macro="">
      <xdr:nvGraphicFramePr>
        <xdr:cNvPr id="4" name="Gráfico 3">
          <a:extLst>
            <a:ext uri="{FF2B5EF4-FFF2-40B4-BE49-F238E27FC236}">
              <a16:creationId xmlns:a16="http://schemas.microsoft.com/office/drawing/2014/main" xmlns=""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74084</xdr:colOff>
      <xdr:row>0</xdr:row>
      <xdr:rowOff>42333</xdr:rowOff>
    </xdr:from>
    <xdr:to>
      <xdr:col>1</xdr:col>
      <xdr:colOff>994834</xdr:colOff>
      <xdr:row>1</xdr:row>
      <xdr:rowOff>137583</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xmlns="" id="{00000000-0008-0000-1200-000005000000}"/>
            </a:ext>
          </a:extLst>
        </xdr:cNvPr>
        <xdr:cNvSpPr/>
      </xdr:nvSpPr>
      <xdr:spPr>
        <a:xfrm>
          <a:off x="211667"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476250</xdr:colOff>
      <xdr:row>0</xdr:row>
      <xdr:rowOff>31750</xdr:rowOff>
    </xdr:from>
    <xdr:to>
      <xdr:col>15</xdr:col>
      <xdr:colOff>79504</xdr:colOff>
      <xdr:row>1</xdr:row>
      <xdr:rowOff>154878</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1200-000006000000}"/>
            </a:ext>
          </a:extLst>
        </xdr:cNvPr>
        <xdr:cNvSpPr/>
      </xdr:nvSpPr>
      <xdr:spPr>
        <a:xfrm>
          <a:off x="12742333"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278366</xdr:colOff>
      <xdr:row>0</xdr:row>
      <xdr:rowOff>33144</xdr:rowOff>
    </xdr:from>
    <xdr:to>
      <xdr:col>15</xdr:col>
      <xdr:colOff>696537</xdr:colOff>
      <xdr:row>1</xdr:row>
      <xdr:rowOff>156272</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1200-000007000000}"/>
            </a:ext>
          </a:extLst>
        </xdr:cNvPr>
        <xdr:cNvSpPr/>
      </xdr:nvSpPr>
      <xdr:spPr>
        <a:xfrm flipH="1">
          <a:off x="13359366"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74084</xdr:colOff>
      <xdr:row>96</xdr:row>
      <xdr:rowOff>42333</xdr:rowOff>
    </xdr:from>
    <xdr:to>
      <xdr:col>1</xdr:col>
      <xdr:colOff>994834</xdr:colOff>
      <xdr:row>97</xdr:row>
      <xdr:rowOff>137583</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1200-000008000000}"/>
            </a:ext>
          </a:extLst>
        </xdr:cNvPr>
        <xdr:cNvSpPr/>
      </xdr:nvSpPr>
      <xdr:spPr>
        <a:xfrm>
          <a:off x="211667"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476250</xdr:colOff>
      <xdr:row>96</xdr:row>
      <xdr:rowOff>31750</xdr:rowOff>
    </xdr:from>
    <xdr:to>
      <xdr:col>15</xdr:col>
      <xdr:colOff>79504</xdr:colOff>
      <xdr:row>97</xdr:row>
      <xdr:rowOff>154878</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1200-000009000000}"/>
            </a:ext>
          </a:extLst>
        </xdr:cNvPr>
        <xdr:cNvSpPr/>
      </xdr:nvSpPr>
      <xdr:spPr>
        <a:xfrm>
          <a:off x="12742333"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278366</xdr:colOff>
      <xdr:row>96</xdr:row>
      <xdr:rowOff>33144</xdr:rowOff>
    </xdr:from>
    <xdr:to>
      <xdr:col>15</xdr:col>
      <xdr:colOff>696537</xdr:colOff>
      <xdr:row>97</xdr:row>
      <xdr:rowOff>156272</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1200-00000A000000}"/>
            </a:ext>
          </a:extLst>
        </xdr:cNvPr>
        <xdr:cNvSpPr/>
      </xdr:nvSpPr>
      <xdr:spPr>
        <a:xfrm flipH="1">
          <a:off x="13359366"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507207</xdr:colOff>
      <xdr:row>3</xdr:row>
      <xdr:rowOff>142876</xdr:rowOff>
    </xdr:from>
    <xdr:to>
      <xdr:col>16</xdr:col>
      <xdr:colOff>583407</xdr:colOff>
      <xdr:row>60</xdr:row>
      <xdr:rowOff>83344</xdr:rowOff>
    </xdr:to>
    <xdr:graphicFrame macro="">
      <xdr:nvGraphicFramePr>
        <xdr:cNvPr id="2" name="1 Gráfico">
          <a:extLst>
            <a:ext uri="{FF2B5EF4-FFF2-40B4-BE49-F238E27FC236}">
              <a16:creationId xmlns:a16="http://schemas.microsoft.com/office/drawing/2014/main" xmlns=""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296334</xdr:colOff>
      <xdr:row>61</xdr:row>
      <xdr:rowOff>158748</xdr:rowOff>
    </xdr:from>
    <xdr:to>
      <xdr:col>16</xdr:col>
      <xdr:colOff>609985</xdr:colOff>
      <xdr:row>85</xdr:row>
      <xdr:rowOff>211666</xdr:rowOff>
    </xdr:to>
    <xdr:graphicFrame macro="">
      <xdr:nvGraphicFramePr>
        <xdr:cNvPr id="3" name="Gráfico 2">
          <a:extLst>
            <a:ext uri="{FF2B5EF4-FFF2-40B4-BE49-F238E27FC236}">
              <a16:creationId xmlns:a16="http://schemas.microsoft.com/office/drawing/2014/main" xmlns="" id="{00000000-0008-0000-1400-000003000000}"/>
            </a:ext>
            <a:ext uri="{147F2762-F138-4A5C-976F-8EAC2B608ADB}">
              <a16:predDERef xmlns:a16="http://schemas.microsoft.com/office/drawing/2014/main" xmlns="" pre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889079</xdr:colOff>
      <xdr:row>86</xdr:row>
      <xdr:rowOff>8660</xdr:rowOff>
    </xdr:from>
    <xdr:ext cx="933397" cy="256160"/>
    <xdr:sp macro="" textlink="">
      <xdr:nvSpPr>
        <xdr:cNvPr id="14" name="CuadroTexto 13">
          <a:extLst>
            <a:ext uri="{FF2B5EF4-FFF2-40B4-BE49-F238E27FC236}">
              <a16:creationId xmlns:a16="http://schemas.microsoft.com/office/drawing/2014/main" xmlns="" id="{00000000-0008-0000-1400-00000E000000}"/>
            </a:ext>
          </a:extLst>
        </xdr:cNvPr>
        <xdr:cNvSpPr txBox="1"/>
      </xdr:nvSpPr>
      <xdr:spPr>
        <a:xfrm>
          <a:off x="3651329" y="9902754"/>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2013; 0,98%</a:t>
          </a:r>
        </a:p>
      </xdr:txBody>
    </xdr:sp>
    <xdr:clientData/>
  </xdr:oneCellAnchor>
  <xdr:oneCellAnchor>
    <xdr:from>
      <xdr:col>5</xdr:col>
      <xdr:colOff>146221</xdr:colOff>
      <xdr:row>86</xdr:row>
      <xdr:rowOff>7973</xdr:rowOff>
    </xdr:from>
    <xdr:ext cx="933397" cy="256160"/>
    <xdr:sp macro="" textlink="">
      <xdr:nvSpPr>
        <xdr:cNvPr id="16" name="CuadroTexto 15">
          <a:extLst>
            <a:ext uri="{FF2B5EF4-FFF2-40B4-BE49-F238E27FC236}">
              <a16:creationId xmlns:a16="http://schemas.microsoft.com/office/drawing/2014/main" xmlns="" id="{00000000-0008-0000-1400-000010000000}"/>
            </a:ext>
          </a:extLst>
        </xdr:cNvPr>
        <xdr:cNvSpPr txBox="1"/>
      </xdr:nvSpPr>
      <xdr:spPr>
        <a:xfrm>
          <a:off x="4813471" y="9902067"/>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2014; 0,53%</a:t>
          </a:r>
        </a:p>
      </xdr:txBody>
    </xdr:sp>
    <xdr:clientData/>
  </xdr:oneCellAnchor>
  <xdr:oneCellAnchor>
    <xdr:from>
      <xdr:col>6</xdr:col>
      <xdr:colOff>392603</xdr:colOff>
      <xdr:row>85</xdr:row>
      <xdr:rowOff>304193</xdr:rowOff>
    </xdr:from>
    <xdr:ext cx="985206" cy="256160"/>
    <xdr:sp macro="" textlink="">
      <xdr:nvSpPr>
        <xdr:cNvPr id="18" name="CuadroTexto 17">
          <a:extLst>
            <a:ext uri="{FF2B5EF4-FFF2-40B4-BE49-F238E27FC236}">
              <a16:creationId xmlns:a16="http://schemas.microsoft.com/office/drawing/2014/main" xmlns="" id="{00000000-0008-0000-1400-000012000000}"/>
            </a:ext>
          </a:extLst>
        </xdr:cNvPr>
        <xdr:cNvSpPr txBox="1"/>
      </xdr:nvSpPr>
      <xdr:spPr>
        <a:xfrm>
          <a:off x="5940916" y="9888724"/>
          <a:ext cx="985206"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2015; -8,54%</a:t>
          </a:r>
        </a:p>
      </xdr:txBody>
    </xdr:sp>
    <xdr:clientData/>
  </xdr:oneCellAnchor>
  <xdr:oneCellAnchor>
    <xdr:from>
      <xdr:col>7</xdr:col>
      <xdr:colOff>685254</xdr:colOff>
      <xdr:row>86</xdr:row>
      <xdr:rowOff>1048</xdr:rowOff>
    </xdr:from>
    <xdr:ext cx="933397" cy="256160"/>
    <xdr:sp macro="" textlink="">
      <xdr:nvSpPr>
        <xdr:cNvPr id="20" name="CuadroTexto 19">
          <a:extLst>
            <a:ext uri="{FF2B5EF4-FFF2-40B4-BE49-F238E27FC236}">
              <a16:creationId xmlns:a16="http://schemas.microsoft.com/office/drawing/2014/main" xmlns="" id="{00000000-0008-0000-1400-000014000000}"/>
            </a:ext>
          </a:extLst>
        </xdr:cNvPr>
        <xdr:cNvSpPr txBox="1"/>
      </xdr:nvSpPr>
      <xdr:spPr>
        <a:xfrm>
          <a:off x="6983660" y="9895142"/>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2016; 0,22%</a:t>
          </a:r>
        </a:p>
      </xdr:txBody>
    </xdr:sp>
    <xdr:clientData/>
  </xdr:oneCellAnchor>
  <xdr:twoCellAnchor>
    <xdr:from>
      <xdr:col>9</xdr:col>
      <xdr:colOff>19850</xdr:colOff>
      <xdr:row>87</xdr:row>
      <xdr:rowOff>199756</xdr:rowOff>
    </xdr:from>
    <xdr:to>
      <xdr:col>10</xdr:col>
      <xdr:colOff>333376</xdr:colOff>
      <xdr:row>92</xdr:row>
      <xdr:rowOff>71436</xdr:rowOff>
    </xdr:to>
    <xdr:sp macro="" textlink="">
      <xdr:nvSpPr>
        <xdr:cNvPr id="21" name="CuadroTexto 20">
          <a:extLst>
            <a:ext uri="{FF2B5EF4-FFF2-40B4-BE49-F238E27FC236}">
              <a16:creationId xmlns:a16="http://schemas.microsoft.com/office/drawing/2014/main" xmlns="" id="{00000000-0008-0000-1400-000015000000}"/>
            </a:ext>
          </a:extLst>
        </xdr:cNvPr>
        <xdr:cNvSpPr txBox="1"/>
      </xdr:nvSpPr>
      <xdr:spPr>
        <a:xfrm>
          <a:off x="7830350" y="10320069"/>
          <a:ext cx="1075526" cy="776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latin typeface="Arial" panose="020B0604020202020204" pitchFamily="34" charset="0"/>
              <a:cs typeface="Arial" panose="020B0604020202020204" pitchFamily="34" charset="0"/>
            </a:rPr>
            <a:t>Entrada en vigencia Impuesto Verde $152 para desestimular</a:t>
          </a:r>
          <a:r>
            <a:rPr lang="es-CO" sz="800" baseline="0">
              <a:latin typeface="Arial" panose="020B0604020202020204" pitchFamily="34" charset="0"/>
              <a:cs typeface="Arial" panose="020B0604020202020204" pitchFamily="34" charset="0"/>
            </a:rPr>
            <a:t> el uso de combustibles fósiles</a:t>
          </a:r>
        </a:p>
      </xdr:txBody>
    </xdr:sp>
    <xdr:clientData/>
  </xdr:twoCellAnchor>
  <xdr:twoCellAnchor>
    <xdr:from>
      <xdr:col>3</xdr:col>
      <xdr:colOff>882964</xdr:colOff>
      <xdr:row>87</xdr:row>
      <xdr:rowOff>66525</xdr:rowOff>
    </xdr:from>
    <xdr:to>
      <xdr:col>5</xdr:col>
      <xdr:colOff>47346</xdr:colOff>
      <xdr:row>87</xdr:row>
      <xdr:rowOff>67634</xdr:rowOff>
    </xdr:to>
    <xdr:cxnSp macro="">
      <xdr:nvCxnSpPr>
        <xdr:cNvPr id="23" name="Conector recto de flecha 4">
          <a:extLst>
            <a:ext uri="{FF2B5EF4-FFF2-40B4-BE49-F238E27FC236}">
              <a16:creationId xmlns:a16="http://schemas.microsoft.com/office/drawing/2014/main" xmlns="" id="{00000000-0008-0000-1400-000017000000}"/>
            </a:ext>
          </a:extLst>
        </xdr:cNvPr>
        <xdr:cNvCxnSpPr/>
      </xdr:nvCxnSpPr>
      <xdr:spPr>
        <a:xfrm flipV="1">
          <a:off x="3645214" y="10186838"/>
          <a:ext cx="1069382"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126262</xdr:colOff>
      <xdr:row>87</xdr:row>
      <xdr:rowOff>66524</xdr:rowOff>
    </xdr:from>
    <xdr:to>
      <xdr:col>6</xdr:col>
      <xdr:colOff>196274</xdr:colOff>
      <xdr:row>87</xdr:row>
      <xdr:rowOff>67633</xdr:rowOff>
    </xdr:to>
    <xdr:cxnSp macro="">
      <xdr:nvCxnSpPr>
        <xdr:cNvPr id="24" name="Conector recto de flecha 4">
          <a:extLst>
            <a:ext uri="{FF2B5EF4-FFF2-40B4-BE49-F238E27FC236}">
              <a16:creationId xmlns:a16="http://schemas.microsoft.com/office/drawing/2014/main" xmlns="" id="{00000000-0008-0000-1400-000018000000}"/>
            </a:ext>
          </a:extLst>
        </xdr:cNvPr>
        <xdr:cNvCxnSpPr/>
      </xdr:nvCxnSpPr>
      <xdr:spPr>
        <a:xfrm flipV="1">
          <a:off x="4793512" y="10186837"/>
          <a:ext cx="951075"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334146</xdr:colOff>
      <xdr:row>87</xdr:row>
      <xdr:rowOff>54618</xdr:rowOff>
    </xdr:from>
    <xdr:to>
      <xdr:col>7</xdr:col>
      <xdr:colOff>544198</xdr:colOff>
      <xdr:row>87</xdr:row>
      <xdr:rowOff>55727</xdr:rowOff>
    </xdr:to>
    <xdr:cxnSp macro="">
      <xdr:nvCxnSpPr>
        <xdr:cNvPr id="25" name="Conector recto de flecha 4">
          <a:extLst>
            <a:ext uri="{FF2B5EF4-FFF2-40B4-BE49-F238E27FC236}">
              <a16:creationId xmlns:a16="http://schemas.microsoft.com/office/drawing/2014/main" xmlns="" id="{00000000-0008-0000-1400-000019000000}"/>
            </a:ext>
          </a:extLst>
        </xdr:cNvPr>
        <xdr:cNvCxnSpPr/>
      </xdr:nvCxnSpPr>
      <xdr:spPr>
        <a:xfrm flipV="1">
          <a:off x="5882459" y="10174931"/>
          <a:ext cx="960145"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650319</xdr:colOff>
      <xdr:row>87</xdr:row>
      <xdr:rowOff>52162</xdr:rowOff>
    </xdr:from>
    <xdr:to>
      <xdr:col>9</xdr:col>
      <xdr:colOff>101017</xdr:colOff>
      <xdr:row>87</xdr:row>
      <xdr:rowOff>53271</xdr:rowOff>
    </xdr:to>
    <xdr:cxnSp macro="">
      <xdr:nvCxnSpPr>
        <xdr:cNvPr id="26" name="Conector recto de flecha 4">
          <a:extLst>
            <a:ext uri="{FF2B5EF4-FFF2-40B4-BE49-F238E27FC236}">
              <a16:creationId xmlns:a16="http://schemas.microsoft.com/office/drawing/2014/main" xmlns="" id="{00000000-0008-0000-1400-00001A000000}"/>
            </a:ext>
          </a:extLst>
        </xdr:cNvPr>
        <xdr:cNvCxnSpPr/>
      </xdr:nvCxnSpPr>
      <xdr:spPr>
        <a:xfrm flipV="1">
          <a:off x="6948725" y="10172475"/>
          <a:ext cx="962792"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211312</xdr:colOff>
      <xdr:row>87</xdr:row>
      <xdr:rowOff>52163</xdr:rowOff>
    </xdr:from>
    <xdr:to>
      <xdr:col>10</xdr:col>
      <xdr:colOff>412104</xdr:colOff>
      <xdr:row>87</xdr:row>
      <xdr:rowOff>53272</xdr:rowOff>
    </xdr:to>
    <xdr:cxnSp macro="">
      <xdr:nvCxnSpPr>
        <xdr:cNvPr id="17" name="Conector recto de flecha 4">
          <a:extLst>
            <a:ext uri="{FF2B5EF4-FFF2-40B4-BE49-F238E27FC236}">
              <a16:creationId xmlns:a16="http://schemas.microsoft.com/office/drawing/2014/main" xmlns="" id="{00000000-0008-0000-1400-000011000000}"/>
            </a:ext>
          </a:extLst>
        </xdr:cNvPr>
        <xdr:cNvCxnSpPr/>
      </xdr:nvCxnSpPr>
      <xdr:spPr>
        <a:xfrm flipV="1">
          <a:off x="8021812" y="10172476"/>
          <a:ext cx="962792"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261953</xdr:colOff>
      <xdr:row>85</xdr:row>
      <xdr:rowOff>296335</xdr:rowOff>
    </xdr:from>
    <xdr:ext cx="933397" cy="256160"/>
    <xdr:sp macro="" textlink="">
      <xdr:nvSpPr>
        <xdr:cNvPr id="19" name="CuadroTexto 18">
          <a:extLst>
            <a:ext uri="{FF2B5EF4-FFF2-40B4-BE49-F238E27FC236}">
              <a16:creationId xmlns:a16="http://schemas.microsoft.com/office/drawing/2014/main" xmlns="" id="{00000000-0008-0000-1400-000013000000}"/>
            </a:ext>
          </a:extLst>
        </xdr:cNvPr>
        <xdr:cNvSpPr txBox="1"/>
      </xdr:nvSpPr>
      <xdr:spPr>
        <a:xfrm>
          <a:off x="8072453" y="9880866"/>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2017; 7,94%</a:t>
          </a:r>
        </a:p>
      </xdr:txBody>
    </xdr:sp>
    <xdr:clientData/>
  </xdr:oneCellAnchor>
  <xdr:twoCellAnchor>
    <xdr:from>
      <xdr:col>10</xdr:col>
      <xdr:colOff>530667</xdr:colOff>
      <xdr:row>87</xdr:row>
      <xdr:rowOff>55333</xdr:rowOff>
    </xdr:from>
    <xdr:to>
      <xdr:col>11</xdr:col>
      <xdr:colOff>540959</xdr:colOff>
      <xdr:row>87</xdr:row>
      <xdr:rowOff>56442</xdr:rowOff>
    </xdr:to>
    <xdr:cxnSp macro="">
      <xdr:nvCxnSpPr>
        <xdr:cNvPr id="27" name="Conector recto de flecha 4">
          <a:extLst>
            <a:ext uri="{FF2B5EF4-FFF2-40B4-BE49-F238E27FC236}">
              <a16:creationId xmlns:a16="http://schemas.microsoft.com/office/drawing/2014/main" xmlns="" id="{00000000-0008-0000-1400-00001B000000}"/>
            </a:ext>
          </a:extLst>
        </xdr:cNvPr>
        <xdr:cNvCxnSpPr/>
      </xdr:nvCxnSpPr>
      <xdr:spPr>
        <a:xfrm flipV="1">
          <a:off x="9103167" y="10175646"/>
          <a:ext cx="962792"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549561</xdr:colOff>
      <xdr:row>85</xdr:row>
      <xdr:rowOff>288925</xdr:rowOff>
    </xdr:from>
    <xdr:ext cx="933397" cy="256160"/>
    <xdr:sp macro="" textlink="">
      <xdr:nvSpPr>
        <xdr:cNvPr id="28" name="CuadroTexto 27">
          <a:extLst>
            <a:ext uri="{FF2B5EF4-FFF2-40B4-BE49-F238E27FC236}">
              <a16:creationId xmlns:a16="http://schemas.microsoft.com/office/drawing/2014/main" xmlns="" id="{00000000-0008-0000-1400-00001C000000}"/>
            </a:ext>
          </a:extLst>
        </xdr:cNvPr>
        <xdr:cNvSpPr txBox="1"/>
      </xdr:nvSpPr>
      <xdr:spPr>
        <a:xfrm>
          <a:off x="9122061" y="9873456"/>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2018; 8,16%</a:t>
          </a:r>
        </a:p>
      </xdr:txBody>
    </xdr:sp>
    <xdr:clientData/>
  </xdr:oneCellAnchor>
  <xdr:twoCellAnchor>
    <xdr:from>
      <xdr:col>10</xdr:col>
      <xdr:colOff>373332</xdr:colOff>
      <xdr:row>87</xdr:row>
      <xdr:rowOff>159011</xdr:rowOff>
    </xdr:from>
    <xdr:to>
      <xdr:col>11</xdr:col>
      <xdr:colOff>676015</xdr:colOff>
      <xdr:row>92</xdr:row>
      <xdr:rowOff>91280</xdr:rowOff>
    </xdr:to>
    <xdr:sp macro="" textlink="">
      <xdr:nvSpPr>
        <xdr:cNvPr id="29" name="CuadroTexto 28">
          <a:extLst>
            <a:ext uri="{FF2B5EF4-FFF2-40B4-BE49-F238E27FC236}">
              <a16:creationId xmlns:a16="http://schemas.microsoft.com/office/drawing/2014/main" xmlns="" id="{00000000-0008-0000-1400-00001D000000}"/>
            </a:ext>
          </a:extLst>
        </xdr:cNvPr>
        <xdr:cNvSpPr txBox="1"/>
      </xdr:nvSpPr>
      <xdr:spPr>
        <a:xfrm>
          <a:off x="8945832" y="10279324"/>
          <a:ext cx="1255183" cy="837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latin typeface="Arial" panose="020B0604020202020204" pitchFamily="34" charset="0"/>
              <a:cs typeface="Arial" panose="020B0604020202020204" pitchFamily="34" charset="0"/>
            </a:rPr>
            <a:t>Durante</a:t>
          </a:r>
          <a:r>
            <a:rPr lang="es-CO" sz="800" baseline="0">
              <a:latin typeface="Arial" panose="020B0604020202020204" pitchFamily="34" charset="0"/>
              <a:cs typeface="Arial" panose="020B0604020202020204" pitchFamily="34" charset="0"/>
            </a:rPr>
            <a:t> el 2018 se presentó un aumento promedio cercano al 30% en los precios internacionales del petróleo </a:t>
          </a:r>
        </a:p>
      </xdr:txBody>
    </xdr:sp>
    <xdr:clientData/>
  </xdr:twoCellAnchor>
  <xdr:twoCellAnchor>
    <xdr:from>
      <xdr:col>11</xdr:col>
      <xdr:colOff>566645</xdr:colOff>
      <xdr:row>87</xdr:row>
      <xdr:rowOff>55334</xdr:rowOff>
    </xdr:from>
    <xdr:to>
      <xdr:col>13</xdr:col>
      <xdr:colOff>109153</xdr:colOff>
      <xdr:row>87</xdr:row>
      <xdr:rowOff>56443</xdr:rowOff>
    </xdr:to>
    <xdr:cxnSp macro="">
      <xdr:nvCxnSpPr>
        <xdr:cNvPr id="30" name="Conector recto de flecha 4">
          <a:extLst>
            <a:ext uri="{FF2B5EF4-FFF2-40B4-BE49-F238E27FC236}">
              <a16:creationId xmlns:a16="http://schemas.microsoft.com/office/drawing/2014/main" xmlns="" id="{00000000-0008-0000-1400-00001E000000}"/>
            </a:ext>
          </a:extLst>
        </xdr:cNvPr>
        <xdr:cNvCxnSpPr/>
      </xdr:nvCxnSpPr>
      <xdr:spPr>
        <a:xfrm flipV="1">
          <a:off x="10091645" y="10175647"/>
          <a:ext cx="1066508"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666500</xdr:colOff>
      <xdr:row>85</xdr:row>
      <xdr:rowOff>293159</xdr:rowOff>
    </xdr:from>
    <xdr:ext cx="933397" cy="256160"/>
    <xdr:sp macro="" textlink="">
      <xdr:nvSpPr>
        <xdr:cNvPr id="32" name="CuadroTexto 31">
          <a:extLst>
            <a:ext uri="{FF2B5EF4-FFF2-40B4-BE49-F238E27FC236}">
              <a16:creationId xmlns:a16="http://schemas.microsoft.com/office/drawing/2014/main" xmlns="" id="{00000000-0008-0000-1400-000020000000}"/>
            </a:ext>
          </a:extLst>
        </xdr:cNvPr>
        <xdr:cNvSpPr txBox="1"/>
      </xdr:nvSpPr>
      <xdr:spPr>
        <a:xfrm>
          <a:off x="10191500" y="9877690"/>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2019; 4,28%</a:t>
          </a:r>
        </a:p>
      </xdr:txBody>
    </xdr:sp>
    <xdr:clientData/>
  </xdr:oneCellAnchor>
  <xdr:twoCellAnchor>
    <xdr:from>
      <xdr:col>13</xdr:col>
      <xdr:colOff>234072</xdr:colOff>
      <xdr:row>87</xdr:row>
      <xdr:rowOff>56392</xdr:rowOff>
    </xdr:from>
    <xdr:to>
      <xdr:col>14</xdr:col>
      <xdr:colOff>359723</xdr:colOff>
      <xdr:row>87</xdr:row>
      <xdr:rowOff>57501</xdr:rowOff>
    </xdr:to>
    <xdr:cxnSp macro="">
      <xdr:nvCxnSpPr>
        <xdr:cNvPr id="31" name="Conector recto de flecha 4">
          <a:extLst>
            <a:ext uri="{FF2B5EF4-FFF2-40B4-BE49-F238E27FC236}">
              <a16:creationId xmlns:a16="http://schemas.microsoft.com/office/drawing/2014/main" xmlns="" id="{00000000-0008-0000-1400-00001F000000}"/>
            </a:ext>
          </a:extLst>
        </xdr:cNvPr>
        <xdr:cNvCxnSpPr/>
      </xdr:nvCxnSpPr>
      <xdr:spPr>
        <a:xfrm flipV="1">
          <a:off x="11283072" y="10176705"/>
          <a:ext cx="970995"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236031</xdr:colOff>
      <xdr:row>85</xdr:row>
      <xdr:rowOff>304800</xdr:rowOff>
    </xdr:from>
    <xdr:ext cx="985206" cy="256160"/>
    <xdr:sp macro="" textlink="">
      <xdr:nvSpPr>
        <xdr:cNvPr id="33" name="CuadroTexto 32">
          <a:extLst>
            <a:ext uri="{FF2B5EF4-FFF2-40B4-BE49-F238E27FC236}">
              <a16:creationId xmlns:a16="http://schemas.microsoft.com/office/drawing/2014/main" xmlns="" id="{00000000-0008-0000-1400-000021000000}"/>
            </a:ext>
          </a:extLst>
        </xdr:cNvPr>
        <xdr:cNvSpPr txBox="1"/>
      </xdr:nvSpPr>
      <xdr:spPr>
        <a:xfrm>
          <a:off x="11285031" y="9889331"/>
          <a:ext cx="985206"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2020; -9,08%</a:t>
          </a:r>
        </a:p>
      </xdr:txBody>
    </xdr:sp>
    <xdr:clientData/>
  </xdr:oneCellAnchor>
  <xdr:twoCellAnchor>
    <xdr:from>
      <xdr:col>13</xdr:col>
      <xdr:colOff>386290</xdr:colOff>
      <xdr:row>87</xdr:row>
      <xdr:rowOff>153717</xdr:rowOff>
    </xdr:from>
    <xdr:to>
      <xdr:col>14</xdr:col>
      <xdr:colOff>273842</xdr:colOff>
      <xdr:row>88</xdr:row>
      <xdr:rowOff>107155</xdr:rowOff>
    </xdr:to>
    <xdr:sp macro="" textlink="">
      <xdr:nvSpPr>
        <xdr:cNvPr id="34" name="CuadroTexto 33">
          <a:extLst>
            <a:ext uri="{FF2B5EF4-FFF2-40B4-BE49-F238E27FC236}">
              <a16:creationId xmlns:a16="http://schemas.microsoft.com/office/drawing/2014/main" xmlns="" id="{00000000-0008-0000-1400-000022000000}"/>
            </a:ext>
          </a:extLst>
        </xdr:cNvPr>
        <xdr:cNvSpPr txBox="1"/>
      </xdr:nvSpPr>
      <xdr:spPr>
        <a:xfrm>
          <a:off x="11435290" y="10274030"/>
          <a:ext cx="732896" cy="179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aseline="0">
              <a:latin typeface="Arial" panose="020B0604020202020204" pitchFamily="34" charset="0"/>
              <a:cs typeface="Arial" panose="020B0604020202020204" pitchFamily="34" charset="0"/>
            </a:rPr>
            <a:t>COVID 19</a:t>
          </a:r>
        </a:p>
      </xdr:txBody>
    </xdr:sp>
    <xdr:clientData/>
  </xdr:twoCellAnchor>
  <xdr:twoCellAnchor>
    <xdr:from>
      <xdr:col>1</xdr:col>
      <xdr:colOff>74083</xdr:colOff>
      <xdr:row>0</xdr:row>
      <xdr:rowOff>42333</xdr:rowOff>
    </xdr:from>
    <xdr:to>
      <xdr:col>1</xdr:col>
      <xdr:colOff>994833</xdr:colOff>
      <xdr:row>1</xdr:row>
      <xdr:rowOff>137583</xdr:rowOff>
    </xdr:to>
    <xdr:sp macro="" textlink="">
      <xdr:nvSpPr>
        <xdr:cNvPr id="35" name="Rectángulo redondeado 34">
          <a:hlinkClick xmlns:r="http://schemas.openxmlformats.org/officeDocument/2006/relationships" r:id="rId3"/>
          <a:extLst>
            <a:ext uri="{FF2B5EF4-FFF2-40B4-BE49-F238E27FC236}">
              <a16:creationId xmlns:a16="http://schemas.microsoft.com/office/drawing/2014/main" xmlns="" id="{00000000-0008-0000-1400-000023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359833</xdr:colOff>
      <xdr:row>0</xdr:row>
      <xdr:rowOff>21166</xdr:rowOff>
    </xdr:from>
    <xdr:to>
      <xdr:col>16</xdr:col>
      <xdr:colOff>16004</xdr:colOff>
      <xdr:row>1</xdr:row>
      <xdr:rowOff>144294</xdr:rowOff>
    </xdr:to>
    <xdr:sp macro="" textlink="">
      <xdr:nvSpPr>
        <xdr:cNvPr id="36" name="Flecha izquierda 35">
          <a:hlinkClick xmlns:r="http://schemas.openxmlformats.org/officeDocument/2006/relationships" r:id="rId4"/>
          <a:extLst>
            <a:ext uri="{FF2B5EF4-FFF2-40B4-BE49-F238E27FC236}">
              <a16:creationId xmlns:a16="http://schemas.microsoft.com/office/drawing/2014/main" xmlns="" id="{00000000-0008-0000-1400-000024000000}"/>
            </a:ext>
          </a:extLst>
        </xdr:cNvPr>
        <xdr:cNvSpPr/>
      </xdr:nvSpPr>
      <xdr:spPr>
        <a:xfrm>
          <a:off x="12816416"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214866</xdr:colOff>
      <xdr:row>0</xdr:row>
      <xdr:rowOff>22560</xdr:rowOff>
    </xdr:from>
    <xdr:to>
      <xdr:col>16</xdr:col>
      <xdr:colOff>633037</xdr:colOff>
      <xdr:row>1</xdr:row>
      <xdr:rowOff>145688</xdr:rowOff>
    </xdr:to>
    <xdr:sp macro="" textlink="">
      <xdr:nvSpPr>
        <xdr:cNvPr id="37" name="Flecha izquierda 36">
          <a:hlinkClick xmlns:r="http://schemas.openxmlformats.org/officeDocument/2006/relationships" r:id="rId5"/>
          <a:extLst>
            <a:ext uri="{FF2B5EF4-FFF2-40B4-BE49-F238E27FC236}">
              <a16:creationId xmlns:a16="http://schemas.microsoft.com/office/drawing/2014/main" xmlns="" id="{00000000-0008-0000-1400-000025000000}"/>
            </a:ext>
          </a:extLst>
        </xdr:cNvPr>
        <xdr:cNvSpPr/>
      </xdr:nvSpPr>
      <xdr:spPr>
        <a:xfrm flipH="1">
          <a:off x="13433449"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95</xdr:row>
      <xdr:rowOff>42333</xdr:rowOff>
    </xdr:from>
    <xdr:to>
      <xdr:col>1</xdr:col>
      <xdr:colOff>994833</xdr:colOff>
      <xdr:row>96</xdr:row>
      <xdr:rowOff>137583</xdr:rowOff>
    </xdr:to>
    <xdr:sp macro="" textlink="">
      <xdr:nvSpPr>
        <xdr:cNvPr id="41" name="Rectángulo redondeado 40">
          <a:hlinkClick xmlns:r="http://schemas.openxmlformats.org/officeDocument/2006/relationships" r:id="rId3"/>
          <a:extLst>
            <a:ext uri="{FF2B5EF4-FFF2-40B4-BE49-F238E27FC236}">
              <a16:creationId xmlns:a16="http://schemas.microsoft.com/office/drawing/2014/main" xmlns="" id="{00000000-0008-0000-1400-000029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359833</xdr:colOff>
      <xdr:row>95</xdr:row>
      <xdr:rowOff>21166</xdr:rowOff>
    </xdr:from>
    <xdr:to>
      <xdr:col>16</xdr:col>
      <xdr:colOff>16004</xdr:colOff>
      <xdr:row>96</xdr:row>
      <xdr:rowOff>144294</xdr:rowOff>
    </xdr:to>
    <xdr:sp macro="" textlink="">
      <xdr:nvSpPr>
        <xdr:cNvPr id="42" name="Flecha izquierda 41">
          <a:hlinkClick xmlns:r="http://schemas.openxmlformats.org/officeDocument/2006/relationships" r:id="rId4"/>
          <a:extLst>
            <a:ext uri="{FF2B5EF4-FFF2-40B4-BE49-F238E27FC236}">
              <a16:creationId xmlns:a16="http://schemas.microsoft.com/office/drawing/2014/main" xmlns="" id="{00000000-0008-0000-1400-00002A000000}"/>
            </a:ext>
          </a:extLst>
        </xdr:cNvPr>
        <xdr:cNvSpPr/>
      </xdr:nvSpPr>
      <xdr:spPr>
        <a:xfrm>
          <a:off x="12816416"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214866</xdr:colOff>
      <xdr:row>95</xdr:row>
      <xdr:rowOff>22560</xdr:rowOff>
    </xdr:from>
    <xdr:to>
      <xdr:col>16</xdr:col>
      <xdr:colOff>633037</xdr:colOff>
      <xdr:row>96</xdr:row>
      <xdr:rowOff>145688</xdr:rowOff>
    </xdr:to>
    <xdr:sp macro="" textlink="">
      <xdr:nvSpPr>
        <xdr:cNvPr id="43" name="Flecha izquierda 42">
          <a:hlinkClick xmlns:r="http://schemas.openxmlformats.org/officeDocument/2006/relationships" r:id="rId5"/>
          <a:extLst>
            <a:ext uri="{FF2B5EF4-FFF2-40B4-BE49-F238E27FC236}">
              <a16:creationId xmlns:a16="http://schemas.microsoft.com/office/drawing/2014/main" xmlns="" id="{00000000-0008-0000-1400-00002B000000}"/>
            </a:ext>
          </a:extLst>
        </xdr:cNvPr>
        <xdr:cNvSpPr/>
      </xdr:nvSpPr>
      <xdr:spPr>
        <a:xfrm flipH="1">
          <a:off x="13433449"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520084</xdr:colOff>
      <xdr:row>87</xdr:row>
      <xdr:rowOff>50042</xdr:rowOff>
    </xdr:from>
    <xdr:to>
      <xdr:col>15</xdr:col>
      <xdr:colOff>730401</xdr:colOff>
      <xdr:row>87</xdr:row>
      <xdr:rowOff>51151</xdr:rowOff>
    </xdr:to>
    <xdr:cxnSp macro="">
      <xdr:nvCxnSpPr>
        <xdr:cNvPr id="38" name="Conector recto de flecha 4">
          <a:extLst>
            <a:ext uri="{FF2B5EF4-FFF2-40B4-BE49-F238E27FC236}">
              <a16:creationId xmlns:a16="http://schemas.microsoft.com/office/drawing/2014/main" xmlns="" id="{00000000-0008-0000-1400-000026000000}"/>
            </a:ext>
          </a:extLst>
        </xdr:cNvPr>
        <xdr:cNvCxnSpPr/>
      </xdr:nvCxnSpPr>
      <xdr:spPr>
        <a:xfrm flipV="1">
          <a:off x="12414428" y="10170355"/>
          <a:ext cx="972317" cy="1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533949</xdr:colOff>
      <xdr:row>85</xdr:row>
      <xdr:rowOff>298450</xdr:rowOff>
    </xdr:from>
    <xdr:ext cx="859402" cy="256160"/>
    <xdr:sp macro="" textlink="">
      <xdr:nvSpPr>
        <xdr:cNvPr id="39" name="CuadroTexto 38">
          <a:extLst>
            <a:ext uri="{FF2B5EF4-FFF2-40B4-BE49-F238E27FC236}">
              <a16:creationId xmlns:a16="http://schemas.microsoft.com/office/drawing/2014/main" xmlns="" id="{00000000-0008-0000-1400-000027000000}"/>
            </a:ext>
          </a:extLst>
        </xdr:cNvPr>
        <xdr:cNvSpPr txBox="1"/>
      </xdr:nvSpPr>
      <xdr:spPr>
        <a:xfrm>
          <a:off x="12428293" y="9882981"/>
          <a:ext cx="859402"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2021; 8,7%</a:t>
          </a:r>
        </a:p>
      </xdr:txBody>
    </xdr:sp>
    <xdr:clientData/>
  </xdr:oneCellAnchor>
  <xdr:twoCellAnchor>
    <xdr:from>
      <xdr:col>14</xdr:col>
      <xdr:colOff>633940</xdr:colOff>
      <xdr:row>87</xdr:row>
      <xdr:rowOff>115618</xdr:rowOff>
    </xdr:from>
    <xdr:to>
      <xdr:col>15</xdr:col>
      <xdr:colOff>604836</xdr:colOff>
      <xdr:row>89</xdr:row>
      <xdr:rowOff>23812</xdr:rowOff>
    </xdr:to>
    <xdr:sp macro="" textlink="">
      <xdr:nvSpPr>
        <xdr:cNvPr id="40" name="CuadroTexto 39">
          <a:extLst>
            <a:ext uri="{FF2B5EF4-FFF2-40B4-BE49-F238E27FC236}">
              <a16:creationId xmlns:a16="http://schemas.microsoft.com/office/drawing/2014/main" xmlns="" id="{00000000-0008-0000-1400-000028000000}"/>
            </a:ext>
          </a:extLst>
        </xdr:cNvPr>
        <xdr:cNvSpPr txBox="1"/>
      </xdr:nvSpPr>
      <xdr:spPr>
        <a:xfrm>
          <a:off x="12528284" y="10235931"/>
          <a:ext cx="732896" cy="360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aseline="0">
              <a:latin typeface="Arial" panose="020B0604020202020204" pitchFamily="34" charset="0"/>
              <a:cs typeface="Arial" panose="020B0604020202020204" pitchFamily="34" charset="0"/>
            </a:rPr>
            <a:t>Paro Nacional</a:t>
          </a:r>
        </a:p>
      </xdr:txBody>
    </xdr:sp>
    <xdr:clientData/>
  </xdr:twoCellAnchor>
  <xdr:twoCellAnchor>
    <xdr:from>
      <xdr:col>15</xdr:col>
      <xdr:colOff>738187</xdr:colOff>
      <xdr:row>87</xdr:row>
      <xdr:rowOff>95250</xdr:rowOff>
    </xdr:from>
    <xdr:to>
      <xdr:col>17</xdr:col>
      <xdr:colOff>59530</xdr:colOff>
      <xdr:row>90</xdr:row>
      <xdr:rowOff>23812</xdr:rowOff>
    </xdr:to>
    <xdr:sp macro="" textlink="">
      <xdr:nvSpPr>
        <xdr:cNvPr id="45" name="CuadroTexto 44">
          <a:extLst>
            <a:ext uri="{FF2B5EF4-FFF2-40B4-BE49-F238E27FC236}">
              <a16:creationId xmlns:a16="http://schemas.microsoft.com/office/drawing/2014/main" xmlns="" id="{00000000-0008-0000-0200-00000D000000}"/>
            </a:ext>
          </a:extLst>
        </xdr:cNvPr>
        <xdr:cNvSpPr txBox="1"/>
      </xdr:nvSpPr>
      <xdr:spPr>
        <a:xfrm>
          <a:off x="13394531" y="10596563"/>
          <a:ext cx="845343" cy="607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Incremento</a:t>
          </a:r>
          <a:r>
            <a:rPr lang="es-CO" sz="800" b="1" baseline="0">
              <a:solidFill>
                <a:schemeClr val="dk1"/>
              </a:solidFill>
              <a:latin typeface="Arial" panose="020B0604020202020204" pitchFamily="34" charset="0"/>
              <a:ea typeface="+mn-ea"/>
              <a:cs typeface="Arial" panose="020B0604020202020204" pitchFamily="34" charset="0"/>
            </a:rPr>
            <a:t> Gobierno Nacional </a:t>
          </a:r>
          <a:endParaRPr lang="es-CO" sz="800" b="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16</xdr:col>
      <xdr:colOff>59531</xdr:colOff>
      <xdr:row>87</xdr:row>
      <xdr:rowOff>11906</xdr:rowOff>
    </xdr:from>
    <xdr:to>
      <xdr:col>16</xdr:col>
      <xdr:colOff>726282</xdr:colOff>
      <xdr:row>87</xdr:row>
      <xdr:rowOff>23812</xdr:rowOff>
    </xdr:to>
    <xdr:cxnSp macro="">
      <xdr:nvCxnSpPr>
        <xdr:cNvPr id="46" name="Conector recto de flecha 4">
          <a:extLst>
            <a:ext uri="{FF2B5EF4-FFF2-40B4-BE49-F238E27FC236}">
              <a16:creationId xmlns:a16="http://schemas.microsoft.com/office/drawing/2014/main" xmlns="" id="{00000000-0008-0000-1400-000026000000}"/>
            </a:ext>
          </a:extLst>
        </xdr:cNvPr>
        <xdr:cNvCxnSpPr/>
      </xdr:nvCxnSpPr>
      <xdr:spPr>
        <a:xfrm flipV="1">
          <a:off x="13477875" y="10513219"/>
          <a:ext cx="666751" cy="11906"/>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306914</xdr:colOff>
      <xdr:row>2</xdr:row>
      <xdr:rowOff>139390</xdr:rowOff>
    </xdr:from>
    <xdr:to>
      <xdr:col>13</xdr:col>
      <xdr:colOff>631030</xdr:colOff>
      <xdr:row>41</xdr:row>
      <xdr:rowOff>107155</xdr:rowOff>
    </xdr:to>
    <xdr:graphicFrame macro="">
      <xdr:nvGraphicFramePr>
        <xdr:cNvPr id="4" name="1 Gráfico">
          <a:extLst>
            <a:ext uri="{FF2B5EF4-FFF2-40B4-BE49-F238E27FC236}">
              <a16:creationId xmlns:a16="http://schemas.microsoft.com/office/drawing/2014/main" xmlns="" id="{00000000-0008-0000-1600-000004000000}"/>
            </a:ext>
            <a:ext uri="{147F2762-F138-4A5C-976F-8EAC2B608ADB}">
              <a16:predDERef xmlns:a16="http://schemas.microsoft.com/office/drawing/2014/main" xmlns="" pre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740833</xdr:colOff>
      <xdr:row>45</xdr:row>
      <xdr:rowOff>174237</xdr:rowOff>
    </xdr:from>
    <xdr:to>
      <xdr:col>12</xdr:col>
      <xdr:colOff>687917</xdr:colOff>
      <xdr:row>58</xdr:row>
      <xdr:rowOff>91067</xdr:rowOff>
    </xdr:to>
    <xdr:graphicFrame macro="">
      <xdr:nvGraphicFramePr>
        <xdr:cNvPr id="5" name="Gráfico 4">
          <a:extLst>
            <a:ext uri="{FF2B5EF4-FFF2-40B4-BE49-F238E27FC236}">
              <a16:creationId xmlns:a16="http://schemas.microsoft.com/office/drawing/2014/main" xmlns=""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71438</xdr:colOff>
      <xdr:row>0</xdr:row>
      <xdr:rowOff>47625</xdr:rowOff>
    </xdr:from>
    <xdr:to>
      <xdr:col>1</xdr:col>
      <xdr:colOff>992188</xdr:colOff>
      <xdr:row>1</xdr:row>
      <xdr:rowOff>142875</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xmlns="" id="{00000000-0008-0000-1600-000006000000}"/>
            </a:ext>
          </a:extLst>
        </xdr:cNvPr>
        <xdr:cNvSpPr/>
      </xdr:nvSpPr>
      <xdr:spPr>
        <a:xfrm>
          <a:off x="154782"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801494</xdr:colOff>
      <xdr:row>0</xdr:row>
      <xdr:rowOff>11617</xdr:rowOff>
    </xdr:from>
    <xdr:to>
      <xdr:col>17</xdr:col>
      <xdr:colOff>278781</xdr:colOff>
      <xdr:row>1</xdr:row>
      <xdr:rowOff>139391</xdr:rowOff>
    </xdr:to>
    <xdr:sp macro="" textlink="">
      <xdr:nvSpPr>
        <xdr:cNvPr id="7" name="Flecha izquierda 6">
          <a:hlinkClick xmlns:r="http://schemas.openxmlformats.org/officeDocument/2006/relationships" r:id="rId4"/>
          <a:extLst>
            <a:ext uri="{FF2B5EF4-FFF2-40B4-BE49-F238E27FC236}">
              <a16:creationId xmlns:a16="http://schemas.microsoft.com/office/drawing/2014/main" xmlns="" id="{00000000-0008-0000-1600-000007000000}"/>
            </a:ext>
          </a:extLst>
        </xdr:cNvPr>
        <xdr:cNvSpPr/>
      </xdr:nvSpPr>
      <xdr:spPr>
        <a:xfrm>
          <a:off x="14148110" y="1161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477643</xdr:colOff>
      <xdr:row>0</xdr:row>
      <xdr:rowOff>13011</xdr:rowOff>
    </xdr:from>
    <xdr:to>
      <xdr:col>17</xdr:col>
      <xdr:colOff>895814</xdr:colOff>
      <xdr:row>1</xdr:row>
      <xdr:rowOff>140785</xdr:rowOff>
    </xdr:to>
    <xdr:sp macro="" textlink="">
      <xdr:nvSpPr>
        <xdr:cNvPr id="8" name="Flecha izquierda 7">
          <a:hlinkClick xmlns:r="http://schemas.openxmlformats.org/officeDocument/2006/relationships" r:id="rId5"/>
          <a:extLst>
            <a:ext uri="{FF2B5EF4-FFF2-40B4-BE49-F238E27FC236}">
              <a16:creationId xmlns:a16="http://schemas.microsoft.com/office/drawing/2014/main" xmlns="" id="{00000000-0008-0000-1600-000008000000}"/>
            </a:ext>
          </a:extLst>
        </xdr:cNvPr>
        <xdr:cNvSpPr/>
      </xdr:nvSpPr>
      <xdr:spPr>
        <a:xfrm flipH="1">
          <a:off x="14765143" y="130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71438</xdr:colOff>
      <xdr:row>59</xdr:row>
      <xdr:rowOff>47625</xdr:rowOff>
    </xdr:from>
    <xdr:to>
      <xdr:col>1</xdr:col>
      <xdr:colOff>992188</xdr:colOff>
      <xdr:row>60</xdr:row>
      <xdr:rowOff>142875</xdr:rowOff>
    </xdr:to>
    <xdr:sp macro="" textlink="">
      <xdr:nvSpPr>
        <xdr:cNvPr id="9" name="Rectángulo redondeado 8">
          <a:hlinkClick xmlns:r="http://schemas.openxmlformats.org/officeDocument/2006/relationships" r:id="rId3"/>
          <a:extLst>
            <a:ext uri="{FF2B5EF4-FFF2-40B4-BE49-F238E27FC236}">
              <a16:creationId xmlns:a16="http://schemas.microsoft.com/office/drawing/2014/main" xmlns="" id="{00000000-0008-0000-1600-000009000000}"/>
            </a:ext>
          </a:extLst>
        </xdr:cNvPr>
        <xdr:cNvSpPr/>
      </xdr:nvSpPr>
      <xdr:spPr>
        <a:xfrm>
          <a:off x="152749" y="47625"/>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801494</xdr:colOff>
      <xdr:row>59</xdr:row>
      <xdr:rowOff>11617</xdr:rowOff>
    </xdr:from>
    <xdr:to>
      <xdr:col>17</xdr:col>
      <xdr:colOff>278781</xdr:colOff>
      <xdr:row>60</xdr:row>
      <xdr:rowOff>139391</xdr:rowOff>
    </xdr:to>
    <xdr:sp macro="" textlink="">
      <xdr:nvSpPr>
        <xdr:cNvPr id="10" name="Flecha izquierda 9">
          <a:hlinkClick xmlns:r="http://schemas.openxmlformats.org/officeDocument/2006/relationships" r:id="rId4"/>
          <a:extLst>
            <a:ext uri="{FF2B5EF4-FFF2-40B4-BE49-F238E27FC236}">
              <a16:creationId xmlns:a16="http://schemas.microsoft.com/office/drawing/2014/main" xmlns="" id="{00000000-0008-0000-1600-00000A000000}"/>
            </a:ext>
          </a:extLst>
        </xdr:cNvPr>
        <xdr:cNvSpPr/>
      </xdr:nvSpPr>
      <xdr:spPr>
        <a:xfrm>
          <a:off x="14148110" y="1161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477643</xdr:colOff>
      <xdr:row>59</xdr:row>
      <xdr:rowOff>13011</xdr:rowOff>
    </xdr:from>
    <xdr:to>
      <xdr:col>17</xdr:col>
      <xdr:colOff>895814</xdr:colOff>
      <xdr:row>60</xdr:row>
      <xdr:rowOff>140785</xdr:rowOff>
    </xdr:to>
    <xdr:sp macro="" textlink="">
      <xdr:nvSpPr>
        <xdr:cNvPr id="11" name="Flecha izquierda 10">
          <a:hlinkClick xmlns:r="http://schemas.openxmlformats.org/officeDocument/2006/relationships" r:id="rId5"/>
          <a:extLst>
            <a:ext uri="{FF2B5EF4-FFF2-40B4-BE49-F238E27FC236}">
              <a16:creationId xmlns:a16="http://schemas.microsoft.com/office/drawing/2014/main" xmlns="" id="{00000000-0008-0000-1600-00000B000000}"/>
            </a:ext>
          </a:extLst>
        </xdr:cNvPr>
        <xdr:cNvSpPr/>
      </xdr:nvSpPr>
      <xdr:spPr>
        <a:xfrm flipH="1">
          <a:off x="14765143" y="130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478366</xdr:colOff>
      <xdr:row>4</xdr:row>
      <xdr:rowOff>27515</xdr:rowOff>
    </xdr:from>
    <xdr:to>
      <xdr:col>19</xdr:col>
      <xdr:colOff>70114</xdr:colOff>
      <xdr:row>25</xdr:row>
      <xdr:rowOff>112182</xdr:rowOff>
    </xdr:to>
    <xdr:graphicFrame macro="">
      <xdr:nvGraphicFramePr>
        <xdr:cNvPr id="2" name="Gráfico 1">
          <a:extLst>
            <a:ext uri="{FF2B5EF4-FFF2-40B4-BE49-F238E27FC236}">
              <a16:creationId xmlns:a16="http://schemas.microsoft.com/office/drawing/2014/main" xmlns=""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137583</xdr:colOff>
      <xdr:row>0</xdr:row>
      <xdr:rowOff>42333</xdr:rowOff>
    </xdr:from>
    <xdr:to>
      <xdr:col>1</xdr:col>
      <xdr:colOff>899583</xdr:colOff>
      <xdr:row>1</xdr:row>
      <xdr:rowOff>132937</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xmlns="" id="{00000000-0008-0000-1800-000003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698500</xdr:colOff>
      <xdr:row>0</xdr:row>
      <xdr:rowOff>0</xdr:rowOff>
    </xdr:from>
    <xdr:to>
      <xdr:col>18</xdr:col>
      <xdr:colOff>301754</xdr:colOff>
      <xdr:row>1</xdr:row>
      <xdr:rowOff>123128</xdr:rowOff>
    </xdr:to>
    <xdr:sp macro="" textlink="">
      <xdr:nvSpPr>
        <xdr:cNvPr id="4" name="Flecha izquierda 3">
          <a:hlinkClick xmlns:r="http://schemas.openxmlformats.org/officeDocument/2006/relationships" r:id="rId3"/>
          <a:extLst>
            <a:ext uri="{FF2B5EF4-FFF2-40B4-BE49-F238E27FC236}">
              <a16:creationId xmlns:a16="http://schemas.microsoft.com/office/drawing/2014/main" xmlns="" id="{00000000-0008-0000-1800-000004000000}"/>
            </a:ext>
          </a:extLst>
        </xdr:cNvPr>
        <xdr:cNvSpPr/>
      </xdr:nvSpPr>
      <xdr:spPr>
        <a:xfrm>
          <a:off x="12837583" y="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500616</xdr:colOff>
      <xdr:row>0</xdr:row>
      <xdr:rowOff>1394</xdr:rowOff>
    </xdr:from>
    <xdr:to>
      <xdr:col>18</xdr:col>
      <xdr:colOff>918787</xdr:colOff>
      <xdr:row>1</xdr:row>
      <xdr:rowOff>124522</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1800-000005000000}"/>
            </a:ext>
          </a:extLst>
        </xdr:cNvPr>
        <xdr:cNvSpPr/>
      </xdr:nvSpPr>
      <xdr:spPr>
        <a:xfrm flipH="1">
          <a:off x="13454616" y="139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0</xdr:col>
      <xdr:colOff>137583</xdr:colOff>
      <xdr:row>41</xdr:row>
      <xdr:rowOff>42333</xdr:rowOff>
    </xdr:from>
    <xdr:to>
      <xdr:col>1</xdr:col>
      <xdr:colOff>899583</xdr:colOff>
      <xdr:row>42</xdr:row>
      <xdr:rowOff>132937</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1800-000006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698500</xdr:colOff>
      <xdr:row>41</xdr:row>
      <xdr:rowOff>0</xdr:rowOff>
    </xdr:from>
    <xdr:to>
      <xdr:col>18</xdr:col>
      <xdr:colOff>301754</xdr:colOff>
      <xdr:row>42</xdr:row>
      <xdr:rowOff>123128</xdr:rowOff>
    </xdr:to>
    <xdr:sp macro="" textlink="">
      <xdr:nvSpPr>
        <xdr:cNvPr id="7" name="Flecha izquierda 6">
          <a:hlinkClick xmlns:r="http://schemas.openxmlformats.org/officeDocument/2006/relationships" r:id="rId3"/>
          <a:extLst>
            <a:ext uri="{FF2B5EF4-FFF2-40B4-BE49-F238E27FC236}">
              <a16:creationId xmlns:a16="http://schemas.microsoft.com/office/drawing/2014/main" xmlns="" id="{00000000-0008-0000-1800-000007000000}"/>
            </a:ext>
          </a:extLst>
        </xdr:cNvPr>
        <xdr:cNvSpPr/>
      </xdr:nvSpPr>
      <xdr:spPr>
        <a:xfrm>
          <a:off x="12837583" y="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500616</xdr:colOff>
      <xdr:row>41</xdr:row>
      <xdr:rowOff>1394</xdr:rowOff>
    </xdr:from>
    <xdr:to>
      <xdr:col>18</xdr:col>
      <xdr:colOff>918787</xdr:colOff>
      <xdr:row>42</xdr:row>
      <xdr:rowOff>124522</xdr:rowOff>
    </xdr:to>
    <xdr:sp macro="" textlink="">
      <xdr:nvSpPr>
        <xdr:cNvPr id="8" name="Flecha izquierda 7">
          <a:hlinkClick xmlns:r="http://schemas.openxmlformats.org/officeDocument/2006/relationships" r:id="rId4"/>
          <a:extLst>
            <a:ext uri="{FF2B5EF4-FFF2-40B4-BE49-F238E27FC236}">
              <a16:creationId xmlns:a16="http://schemas.microsoft.com/office/drawing/2014/main" xmlns="" id="{00000000-0008-0000-1800-000008000000}"/>
            </a:ext>
          </a:extLst>
        </xdr:cNvPr>
        <xdr:cNvSpPr/>
      </xdr:nvSpPr>
      <xdr:spPr>
        <a:xfrm flipH="1">
          <a:off x="13454616" y="139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917865</xdr:colOff>
      <xdr:row>87</xdr:row>
      <xdr:rowOff>7668</xdr:rowOff>
    </xdr:from>
    <xdr:to>
      <xdr:col>19</xdr:col>
      <xdr:colOff>195449</xdr:colOff>
      <xdr:row>97</xdr:row>
      <xdr:rowOff>66550</xdr:rowOff>
    </xdr:to>
    <xdr:graphicFrame macro="">
      <xdr:nvGraphicFramePr>
        <xdr:cNvPr id="14" name="Gráfico 13">
          <a:extLst>
            <a:ext uri="{FF2B5EF4-FFF2-40B4-BE49-F238E27FC236}">
              <a16:creationId xmlns:a16="http://schemas.microsoft.com/office/drawing/2014/main" xmlns="" id="{00000000-0008-0000-19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719941</xdr:colOff>
      <xdr:row>99</xdr:row>
      <xdr:rowOff>86590</xdr:rowOff>
    </xdr:from>
    <xdr:to>
      <xdr:col>12</xdr:col>
      <xdr:colOff>717466</xdr:colOff>
      <xdr:row>110</xdr:row>
      <xdr:rowOff>235032</xdr:rowOff>
    </xdr:to>
    <xdr:graphicFrame macro="">
      <xdr:nvGraphicFramePr>
        <xdr:cNvPr id="2" name="Gráfico 1">
          <a:extLst>
            <a:ext uri="{FF2B5EF4-FFF2-40B4-BE49-F238E27FC236}">
              <a16:creationId xmlns:a16="http://schemas.microsoft.com/office/drawing/2014/main" xmlns=""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705098</xdr:colOff>
      <xdr:row>39</xdr:row>
      <xdr:rowOff>86591</xdr:rowOff>
    </xdr:from>
    <xdr:to>
      <xdr:col>9</xdr:col>
      <xdr:colOff>1727645</xdr:colOff>
      <xdr:row>57</xdr:row>
      <xdr:rowOff>160812</xdr:rowOff>
    </xdr:to>
    <xdr:graphicFrame macro="">
      <xdr:nvGraphicFramePr>
        <xdr:cNvPr id="11" name="Gráfico 10">
          <a:extLst>
            <a:ext uri="{FF2B5EF4-FFF2-40B4-BE49-F238E27FC236}">
              <a16:creationId xmlns:a16="http://schemas.microsoft.com/office/drawing/2014/main" xmlns="" id="{00000000-0008-0000-1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183490</xdr:colOff>
      <xdr:row>56</xdr:row>
      <xdr:rowOff>19106</xdr:rowOff>
    </xdr:from>
    <xdr:to>
      <xdr:col>13</xdr:col>
      <xdr:colOff>702074</xdr:colOff>
      <xdr:row>69</xdr:row>
      <xdr:rowOff>37111</xdr:rowOff>
    </xdr:to>
    <xdr:graphicFrame macro="">
      <xdr:nvGraphicFramePr>
        <xdr:cNvPr id="12" name="Gráfico 11">
          <a:extLst>
            <a:ext uri="{FF2B5EF4-FFF2-40B4-BE49-F238E27FC236}">
              <a16:creationId xmlns:a16="http://schemas.microsoft.com/office/drawing/2014/main" xmlns="" id="{00000000-0008-0000-1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556657</xdr:colOff>
      <xdr:row>12</xdr:row>
      <xdr:rowOff>49481</xdr:rowOff>
    </xdr:from>
    <xdr:to>
      <xdr:col>14</xdr:col>
      <xdr:colOff>411508</xdr:colOff>
      <xdr:row>24</xdr:row>
      <xdr:rowOff>39091</xdr:rowOff>
    </xdr:to>
    <xdr:graphicFrame macro="">
      <xdr:nvGraphicFramePr>
        <xdr:cNvPr id="9" name="Gráfico 8">
          <a:extLst>
            <a:ext uri="{FF2B5EF4-FFF2-40B4-BE49-F238E27FC236}">
              <a16:creationId xmlns:a16="http://schemas.microsoft.com/office/drawing/2014/main" xmlns="" id="{00000000-0008-0000-1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52916</xdr:colOff>
      <xdr:row>0</xdr:row>
      <xdr:rowOff>42333</xdr:rowOff>
    </xdr:from>
    <xdr:to>
      <xdr:col>1</xdr:col>
      <xdr:colOff>973666</xdr:colOff>
      <xdr:row>1</xdr:row>
      <xdr:rowOff>132937</xdr:rowOff>
    </xdr:to>
    <xdr:sp macro="" textlink="">
      <xdr:nvSpPr>
        <xdr:cNvPr id="8" name="Rectángulo redondeado 7">
          <a:hlinkClick xmlns:r="http://schemas.openxmlformats.org/officeDocument/2006/relationships" r:id="rId6"/>
          <a:extLst>
            <a:ext uri="{FF2B5EF4-FFF2-40B4-BE49-F238E27FC236}">
              <a16:creationId xmlns:a16="http://schemas.microsoft.com/office/drawing/2014/main" xmlns="" id="{00000000-0008-0000-1900-000008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465668</xdr:colOff>
      <xdr:row>0</xdr:row>
      <xdr:rowOff>31751</xdr:rowOff>
    </xdr:from>
    <xdr:to>
      <xdr:col>17</xdr:col>
      <xdr:colOff>280589</xdr:colOff>
      <xdr:row>1</xdr:row>
      <xdr:rowOff>154879</xdr:rowOff>
    </xdr:to>
    <xdr:sp macro="" textlink="">
      <xdr:nvSpPr>
        <xdr:cNvPr id="10" name="Flecha izquierda 9">
          <a:hlinkClick xmlns:r="http://schemas.openxmlformats.org/officeDocument/2006/relationships" r:id="rId7"/>
          <a:extLst>
            <a:ext uri="{FF2B5EF4-FFF2-40B4-BE49-F238E27FC236}">
              <a16:creationId xmlns:a16="http://schemas.microsoft.com/office/drawing/2014/main" xmlns="" id="{00000000-0008-0000-1900-00000A000000}"/>
            </a:ext>
          </a:extLst>
        </xdr:cNvPr>
        <xdr:cNvSpPr/>
      </xdr:nvSpPr>
      <xdr:spPr>
        <a:xfrm>
          <a:off x="12901085"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479451</xdr:colOff>
      <xdr:row>0</xdr:row>
      <xdr:rowOff>33145</xdr:rowOff>
    </xdr:from>
    <xdr:to>
      <xdr:col>18</xdr:col>
      <xdr:colOff>379039</xdr:colOff>
      <xdr:row>1</xdr:row>
      <xdr:rowOff>156273</xdr:rowOff>
    </xdr:to>
    <xdr:sp macro="" textlink="">
      <xdr:nvSpPr>
        <xdr:cNvPr id="13" name="Flecha izquierda 12">
          <a:hlinkClick xmlns:r="http://schemas.openxmlformats.org/officeDocument/2006/relationships" r:id="rId8"/>
          <a:extLst>
            <a:ext uri="{FF2B5EF4-FFF2-40B4-BE49-F238E27FC236}">
              <a16:creationId xmlns:a16="http://schemas.microsoft.com/office/drawing/2014/main" xmlns="" id="{00000000-0008-0000-1900-00000D000000}"/>
            </a:ext>
          </a:extLst>
        </xdr:cNvPr>
        <xdr:cNvSpPr/>
      </xdr:nvSpPr>
      <xdr:spPr>
        <a:xfrm flipH="1">
          <a:off x="13518118"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52916</xdr:colOff>
      <xdr:row>124</xdr:row>
      <xdr:rowOff>42333</xdr:rowOff>
    </xdr:from>
    <xdr:to>
      <xdr:col>1</xdr:col>
      <xdr:colOff>973666</xdr:colOff>
      <xdr:row>125</xdr:row>
      <xdr:rowOff>132937</xdr:rowOff>
    </xdr:to>
    <xdr:sp macro="" textlink="">
      <xdr:nvSpPr>
        <xdr:cNvPr id="26" name="Rectángulo redondeado 25">
          <a:hlinkClick xmlns:r="http://schemas.openxmlformats.org/officeDocument/2006/relationships" r:id="rId6"/>
          <a:extLst>
            <a:ext uri="{FF2B5EF4-FFF2-40B4-BE49-F238E27FC236}">
              <a16:creationId xmlns:a16="http://schemas.microsoft.com/office/drawing/2014/main" xmlns="" id="{00000000-0008-0000-1900-00001A000000}"/>
            </a:ext>
          </a:extLst>
        </xdr:cNvPr>
        <xdr:cNvSpPr/>
      </xdr:nvSpPr>
      <xdr:spPr>
        <a:xfrm>
          <a:off x="138641" y="1804458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465668</xdr:colOff>
      <xdr:row>124</xdr:row>
      <xdr:rowOff>31751</xdr:rowOff>
    </xdr:from>
    <xdr:to>
      <xdr:col>17</xdr:col>
      <xdr:colOff>280589</xdr:colOff>
      <xdr:row>125</xdr:row>
      <xdr:rowOff>154879</xdr:rowOff>
    </xdr:to>
    <xdr:sp macro="" textlink="">
      <xdr:nvSpPr>
        <xdr:cNvPr id="27" name="Flecha izquierda 26">
          <a:hlinkClick xmlns:r="http://schemas.openxmlformats.org/officeDocument/2006/relationships" r:id="rId7"/>
          <a:extLst>
            <a:ext uri="{FF2B5EF4-FFF2-40B4-BE49-F238E27FC236}">
              <a16:creationId xmlns:a16="http://schemas.microsoft.com/office/drawing/2014/main" xmlns="" id="{00000000-0008-0000-1900-00001B000000}"/>
            </a:ext>
          </a:extLst>
        </xdr:cNvPr>
        <xdr:cNvSpPr/>
      </xdr:nvSpPr>
      <xdr:spPr>
        <a:xfrm>
          <a:off x="14200718" y="18034001"/>
          <a:ext cx="414996"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479451</xdr:colOff>
      <xdr:row>124</xdr:row>
      <xdr:rowOff>33145</xdr:rowOff>
    </xdr:from>
    <xdr:to>
      <xdr:col>18</xdr:col>
      <xdr:colOff>379039</xdr:colOff>
      <xdr:row>125</xdr:row>
      <xdr:rowOff>156273</xdr:rowOff>
    </xdr:to>
    <xdr:sp macro="" textlink="">
      <xdr:nvSpPr>
        <xdr:cNvPr id="28" name="Flecha izquierda 27">
          <a:hlinkClick xmlns:r="http://schemas.openxmlformats.org/officeDocument/2006/relationships" r:id="rId8"/>
          <a:extLst>
            <a:ext uri="{FF2B5EF4-FFF2-40B4-BE49-F238E27FC236}">
              <a16:creationId xmlns:a16="http://schemas.microsoft.com/office/drawing/2014/main" xmlns="" id="{00000000-0008-0000-1900-00001C000000}"/>
            </a:ext>
          </a:extLst>
        </xdr:cNvPr>
        <xdr:cNvSpPr/>
      </xdr:nvSpPr>
      <xdr:spPr>
        <a:xfrm flipH="1">
          <a:off x="14814576" y="18035395"/>
          <a:ext cx="413938"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12</xdr:col>
      <xdr:colOff>973839</xdr:colOff>
      <xdr:row>3</xdr:row>
      <xdr:rowOff>133289</xdr:rowOff>
    </xdr:from>
    <xdr:to>
      <xdr:col>19</xdr:col>
      <xdr:colOff>395845</xdr:colOff>
      <xdr:row>12</xdr:row>
      <xdr:rowOff>0</xdr:rowOff>
    </xdr:to>
    <xdr:graphicFrame macro="">
      <xdr:nvGraphicFramePr>
        <xdr:cNvPr id="15" name="Gráfico 14">
          <a:extLst>
            <a:ext uri="{FF2B5EF4-FFF2-40B4-BE49-F238E27FC236}">
              <a16:creationId xmlns:a16="http://schemas.microsoft.com/office/drawing/2014/main" xmlns="" id="{00000000-0008-0000-1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404501</xdr:colOff>
      <xdr:row>87</xdr:row>
      <xdr:rowOff>13856</xdr:rowOff>
    </xdr:from>
    <xdr:to>
      <xdr:col>9</xdr:col>
      <xdr:colOff>1855520</xdr:colOff>
      <xdr:row>96</xdr:row>
      <xdr:rowOff>85107</xdr:rowOff>
    </xdr:to>
    <xdr:graphicFrame macro="">
      <xdr:nvGraphicFramePr>
        <xdr:cNvPr id="4" name="Gráfico 3">
          <a:extLst>
            <a:ext uri="{FF2B5EF4-FFF2-40B4-BE49-F238E27FC236}">
              <a16:creationId xmlns:a16="http://schemas.microsoft.com/office/drawing/2014/main" xmlns=""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447799</xdr:colOff>
      <xdr:row>110</xdr:row>
      <xdr:rowOff>160811</xdr:rowOff>
    </xdr:from>
    <xdr:to>
      <xdr:col>8</xdr:col>
      <xdr:colOff>59377</xdr:colOff>
      <xdr:row>119</xdr:row>
      <xdr:rowOff>140771</xdr:rowOff>
    </xdr:to>
    <xdr:graphicFrame macro="">
      <xdr:nvGraphicFramePr>
        <xdr:cNvPr id="5" name="Gráfico 4">
          <a:extLst>
            <a:ext uri="{FF2B5EF4-FFF2-40B4-BE49-F238E27FC236}">
              <a16:creationId xmlns:a16="http://schemas.microsoft.com/office/drawing/2014/main" xmlns=""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435426</xdr:colOff>
      <xdr:row>73</xdr:row>
      <xdr:rowOff>136076</xdr:rowOff>
    </xdr:from>
    <xdr:to>
      <xdr:col>10</xdr:col>
      <xdr:colOff>247400</xdr:colOff>
      <xdr:row>85</xdr:row>
      <xdr:rowOff>160814</xdr:rowOff>
    </xdr:to>
    <xdr:graphicFrame macro="">
      <xdr:nvGraphicFramePr>
        <xdr:cNvPr id="6" name="Gráfico 5">
          <a:extLst>
            <a:ext uri="{FF2B5EF4-FFF2-40B4-BE49-F238E27FC236}">
              <a16:creationId xmlns:a16="http://schemas.microsoft.com/office/drawing/2014/main" xmlns=""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890649</xdr:colOff>
      <xdr:row>24</xdr:row>
      <xdr:rowOff>136071</xdr:rowOff>
    </xdr:from>
    <xdr:to>
      <xdr:col>14</xdr:col>
      <xdr:colOff>745500</xdr:colOff>
      <xdr:row>38</xdr:row>
      <xdr:rowOff>76201</xdr:rowOff>
    </xdr:to>
    <xdr:graphicFrame macro="">
      <xdr:nvGraphicFramePr>
        <xdr:cNvPr id="18" name="Gráfico 17">
          <a:extLst>
            <a:ext uri="{FF2B5EF4-FFF2-40B4-BE49-F238E27FC236}">
              <a16:creationId xmlns:a16="http://schemas.microsoft.com/office/drawing/2014/main" xmlns=""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346363</xdr:colOff>
      <xdr:row>3</xdr:row>
      <xdr:rowOff>37110</xdr:rowOff>
    </xdr:from>
    <xdr:to>
      <xdr:col>12</xdr:col>
      <xdr:colOff>482436</xdr:colOff>
      <xdr:row>12</xdr:row>
      <xdr:rowOff>30971</xdr:rowOff>
    </xdr:to>
    <xdr:graphicFrame macro="">
      <xdr:nvGraphicFramePr>
        <xdr:cNvPr id="19" name="Gráfico 18">
          <a:extLst>
            <a:ext uri="{FF2B5EF4-FFF2-40B4-BE49-F238E27FC236}">
              <a16:creationId xmlns:a16="http://schemas.microsoft.com/office/drawing/2014/main" xmlns=""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220134</xdr:colOff>
      <xdr:row>29</xdr:row>
      <xdr:rowOff>84667</xdr:rowOff>
    </xdr:from>
    <xdr:to>
      <xdr:col>7</xdr:col>
      <xdr:colOff>406400</xdr:colOff>
      <xdr:row>39</xdr:row>
      <xdr:rowOff>201083</xdr:rowOff>
    </xdr:to>
    <xdr:graphicFrame macro="">
      <xdr:nvGraphicFramePr>
        <xdr:cNvPr id="2" name="Gráfico 1">
          <a:extLst>
            <a:ext uri="{FF2B5EF4-FFF2-40B4-BE49-F238E27FC236}">
              <a16:creationId xmlns:a16="http://schemas.microsoft.com/office/drawing/2014/main" xmlns=""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95249</xdr:colOff>
      <xdr:row>29</xdr:row>
      <xdr:rowOff>52916</xdr:rowOff>
    </xdr:from>
    <xdr:to>
      <xdr:col>16</xdr:col>
      <xdr:colOff>558799</xdr:colOff>
      <xdr:row>39</xdr:row>
      <xdr:rowOff>190500</xdr:rowOff>
    </xdr:to>
    <xdr:graphicFrame macro="">
      <xdr:nvGraphicFramePr>
        <xdr:cNvPr id="3" name="Gráfico 2">
          <a:extLst>
            <a:ext uri="{FF2B5EF4-FFF2-40B4-BE49-F238E27FC236}">
              <a16:creationId xmlns:a16="http://schemas.microsoft.com/office/drawing/2014/main" xmlns=""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116418</xdr:colOff>
      <xdr:row>98</xdr:row>
      <xdr:rowOff>150285</xdr:rowOff>
    </xdr:from>
    <xdr:to>
      <xdr:col>7</xdr:col>
      <xdr:colOff>567267</xdr:colOff>
      <xdr:row>110</xdr:row>
      <xdr:rowOff>8467</xdr:rowOff>
    </xdr:to>
    <xdr:graphicFrame macro="">
      <xdr:nvGraphicFramePr>
        <xdr:cNvPr id="4" name="Gráfico 3">
          <a:extLst>
            <a:ext uri="{FF2B5EF4-FFF2-40B4-BE49-F238E27FC236}">
              <a16:creationId xmlns:a16="http://schemas.microsoft.com/office/drawing/2014/main" xmlns=""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33867</xdr:colOff>
      <xdr:row>99</xdr:row>
      <xdr:rowOff>0</xdr:rowOff>
    </xdr:from>
    <xdr:to>
      <xdr:col>17</xdr:col>
      <xdr:colOff>228600</xdr:colOff>
      <xdr:row>110</xdr:row>
      <xdr:rowOff>93133</xdr:rowOff>
    </xdr:to>
    <xdr:graphicFrame macro="">
      <xdr:nvGraphicFramePr>
        <xdr:cNvPr id="5" name="Gráfico 4">
          <a:extLst>
            <a:ext uri="{FF2B5EF4-FFF2-40B4-BE49-F238E27FC236}">
              <a16:creationId xmlns:a16="http://schemas.microsoft.com/office/drawing/2014/main" xmlns=""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304800</xdr:colOff>
      <xdr:row>174</xdr:row>
      <xdr:rowOff>31751</xdr:rowOff>
    </xdr:from>
    <xdr:to>
      <xdr:col>7</xdr:col>
      <xdr:colOff>402166</xdr:colOff>
      <xdr:row>184</xdr:row>
      <xdr:rowOff>148167</xdr:rowOff>
    </xdr:to>
    <xdr:graphicFrame macro="">
      <xdr:nvGraphicFramePr>
        <xdr:cNvPr id="6" name="Gráfico 5">
          <a:extLst>
            <a:ext uri="{FF2B5EF4-FFF2-40B4-BE49-F238E27FC236}">
              <a16:creationId xmlns:a16="http://schemas.microsoft.com/office/drawing/2014/main" xmlns=""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190500</xdr:colOff>
      <xdr:row>174</xdr:row>
      <xdr:rowOff>0</xdr:rowOff>
    </xdr:from>
    <xdr:to>
      <xdr:col>17</xdr:col>
      <xdr:colOff>118533</xdr:colOff>
      <xdr:row>184</xdr:row>
      <xdr:rowOff>137583</xdr:rowOff>
    </xdr:to>
    <xdr:graphicFrame macro="">
      <xdr:nvGraphicFramePr>
        <xdr:cNvPr id="7" name="Gráfico 6">
          <a:extLst>
            <a:ext uri="{FF2B5EF4-FFF2-40B4-BE49-F238E27FC236}">
              <a16:creationId xmlns:a16="http://schemas.microsoft.com/office/drawing/2014/main" xmlns=""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220134</xdr:colOff>
      <xdr:row>37</xdr:row>
      <xdr:rowOff>84667</xdr:rowOff>
    </xdr:from>
    <xdr:to>
      <xdr:col>7</xdr:col>
      <xdr:colOff>406400</xdr:colOff>
      <xdr:row>47</xdr:row>
      <xdr:rowOff>201083</xdr:rowOff>
    </xdr:to>
    <xdr:graphicFrame macro="">
      <xdr:nvGraphicFramePr>
        <xdr:cNvPr id="6" name="Gráfico 5">
          <a:extLst>
            <a:ext uri="{FF2B5EF4-FFF2-40B4-BE49-F238E27FC236}">
              <a16:creationId xmlns:a16="http://schemas.microsoft.com/office/drawing/2014/main" xmlns=""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95249</xdr:colOff>
      <xdr:row>37</xdr:row>
      <xdr:rowOff>52916</xdr:rowOff>
    </xdr:from>
    <xdr:to>
      <xdr:col>16</xdr:col>
      <xdr:colOff>558799</xdr:colOff>
      <xdr:row>47</xdr:row>
      <xdr:rowOff>190500</xdr:rowOff>
    </xdr:to>
    <xdr:graphicFrame macro="">
      <xdr:nvGraphicFramePr>
        <xdr:cNvPr id="9" name="Gráfico 8">
          <a:extLst>
            <a:ext uri="{FF2B5EF4-FFF2-40B4-BE49-F238E27FC236}">
              <a16:creationId xmlns:a16="http://schemas.microsoft.com/office/drawing/2014/main" xmlns=""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116418</xdr:colOff>
      <xdr:row>106</xdr:row>
      <xdr:rowOff>150285</xdr:rowOff>
    </xdr:from>
    <xdr:to>
      <xdr:col>7</xdr:col>
      <xdr:colOff>567267</xdr:colOff>
      <xdr:row>118</xdr:row>
      <xdr:rowOff>8467</xdr:rowOff>
    </xdr:to>
    <xdr:graphicFrame macro="">
      <xdr:nvGraphicFramePr>
        <xdr:cNvPr id="12" name="Gráfico 11">
          <a:extLst>
            <a:ext uri="{FF2B5EF4-FFF2-40B4-BE49-F238E27FC236}">
              <a16:creationId xmlns:a16="http://schemas.microsoft.com/office/drawing/2014/main" xmlns="" id="{00000000-0008-0000-1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33867</xdr:colOff>
      <xdr:row>107</xdr:row>
      <xdr:rowOff>0</xdr:rowOff>
    </xdr:from>
    <xdr:to>
      <xdr:col>17</xdr:col>
      <xdr:colOff>228600</xdr:colOff>
      <xdr:row>118</xdr:row>
      <xdr:rowOff>93133</xdr:rowOff>
    </xdr:to>
    <xdr:graphicFrame macro="">
      <xdr:nvGraphicFramePr>
        <xdr:cNvPr id="13" name="Gráfico 12">
          <a:extLst>
            <a:ext uri="{FF2B5EF4-FFF2-40B4-BE49-F238E27FC236}">
              <a16:creationId xmlns:a16="http://schemas.microsoft.com/office/drawing/2014/main" xmlns="" id="{00000000-0008-0000-1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304800</xdr:colOff>
      <xdr:row>182</xdr:row>
      <xdr:rowOff>31751</xdr:rowOff>
    </xdr:from>
    <xdr:to>
      <xdr:col>7</xdr:col>
      <xdr:colOff>402166</xdr:colOff>
      <xdr:row>192</xdr:row>
      <xdr:rowOff>148167</xdr:rowOff>
    </xdr:to>
    <xdr:graphicFrame macro="">
      <xdr:nvGraphicFramePr>
        <xdr:cNvPr id="14" name="Gráfico 13">
          <a:extLst>
            <a:ext uri="{FF2B5EF4-FFF2-40B4-BE49-F238E27FC236}">
              <a16:creationId xmlns:a16="http://schemas.microsoft.com/office/drawing/2014/main" xmlns="" id="{00000000-0008-0000-1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190500</xdr:colOff>
      <xdr:row>182</xdr:row>
      <xdr:rowOff>0</xdr:rowOff>
    </xdr:from>
    <xdr:to>
      <xdr:col>17</xdr:col>
      <xdr:colOff>118533</xdr:colOff>
      <xdr:row>192</xdr:row>
      <xdr:rowOff>137583</xdr:rowOff>
    </xdr:to>
    <xdr:graphicFrame macro="">
      <xdr:nvGraphicFramePr>
        <xdr:cNvPr id="15" name="Gráfico 14">
          <a:extLst>
            <a:ext uri="{FF2B5EF4-FFF2-40B4-BE49-F238E27FC236}">
              <a16:creationId xmlns:a16="http://schemas.microsoft.com/office/drawing/2014/main" xmlns="" id="{00000000-0008-0000-1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4</xdr:row>
      <xdr:rowOff>166687</xdr:rowOff>
    </xdr:from>
    <xdr:to>
      <xdr:col>11</xdr:col>
      <xdr:colOff>357187</xdr:colOff>
      <xdr:row>22</xdr:row>
      <xdr:rowOff>28575</xdr:rowOff>
    </xdr:to>
    <xdr:graphicFrame macro="">
      <xdr:nvGraphicFramePr>
        <xdr:cNvPr id="16" name="Gráfico 15">
          <a:extLst>
            <a:ext uri="{FF2B5EF4-FFF2-40B4-BE49-F238E27FC236}">
              <a16:creationId xmlns:a16="http://schemas.microsoft.com/office/drawing/2014/main" xmlns=""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631711</xdr:colOff>
      <xdr:row>28</xdr:row>
      <xdr:rowOff>106175</xdr:rowOff>
    </xdr:from>
    <xdr:to>
      <xdr:col>9</xdr:col>
      <xdr:colOff>204408</xdr:colOff>
      <xdr:row>40</xdr:row>
      <xdr:rowOff>21509</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22901</xdr:colOff>
      <xdr:row>22</xdr:row>
      <xdr:rowOff>87423</xdr:rowOff>
    </xdr:from>
    <xdr:to>
      <xdr:col>4</xdr:col>
      <xdr:colOff>77125</xdr:colOff>
      <xdr:row>24</xdr:row>
      <xdr:rowOff>98798</xdr:rowOff>
    </xdr:to>
    <xdr:sp macro="" textlink="">
      <xdr:nvSpPr>
        <xdr:cNvPr id="12" name="CuadroTexto 11">
          <a:extLst>
            <a:ext uri="{FF2B5EF4-FFF2-40B4-BE49-F238E27FC236}">
              <a16:creationId xmlns:a16="http://schemas.microsoft.com/office/drawing/2014/main" xmlns="" id="{00000000-0008-0000-0200-00000C000000}"/>
            </a:ext>
          </a:extLst>
        </xdr:cNvPr>
        <xdr:cNvSpPr txBox="1"/>
      </xdr:nvSpPr>
      <xdr:spPr>
        <a:xfrm>
          <a:off x="2951839" y="4052204"/>
          <a:ext cx="1078161" cy="392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Ley de Financiamiento </a:t>
          </a:r>
        </a:p>
      </xdr:txBody>
    </xdr:sp>
    <xdr:clientData/>
  </xdr:twoCellAnchor>
  <xdr:twoCellAnchor>
    <xdr:from>
      <xdr:col>5</xdr:col>
      <xdr:colOff>50974</xdr:colOff>
      <xdr:row>22</xdr:row>
      <xdr:rowOff>3840</xdr:rowOff>
    </xdr:from>
    <xdr:to>
      <xdr:col>6</xdr:col>
      <xdr:colOff>674888</xdr:colOff>
      <xdr:row>23</xdr:row>
      <xdr:rowOff>59079</xdr:rowOff>
    </xdr:to>
    <xdr:sp macro="" textlink="">
      <xdr:nvSpPr>
        <xdr:cNvPr id="13" name="CuadroTexto 12">
          <a:extLst>
            <a:ext uri="{FF2B5EF4-FFF2-40B4-BE49-F238E27FC236}">
              <a16:creationId xmlns:a16="http://schemas.microsoft.com/office/drawing/2014/main" xmlns="" id="{00000000-0008-0000-0200-00000D000000}"/>
            </a:ext>
          </a:extLst>
        </xdr:cNvPr>
        <xdr:cNvSpPr txBox="1"/>
      </xdr:nvSpPr>
      <xdr:spPr>
        <a:xfrm>
          <a:off x="5440436" y="4018808"/>
          <a:ext cx="1721098" cy="24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COVID - 19</a:t>
          </a:r>
        </a:p>
      </xdr:txBody>
    </xdr:sp>
    <xdr:clientData/>
  </xdr:twoCellAnchor>
  <xdr:twoCellAnchor>
    <xdr:from>
      <xdr:col>1</xdr:col>
      <xdr:colOff>52916</xdr:colOff>
      <xdr:row>1</xdr:row>
      <xdr:rowOff>31751</xdr:rowOff>
    </xdr:from>
    <xdr:to>
      <xdr:col>1</xdr:col>
      <xdr:colOff>973666</xdr:colOff>
      <xdr:row>2</xdr:row>
      <xdr:rowOff>127001</xdr:rowOff>
    </xdr:to>
    <xdr:sp macro="" textlink="">
      <xdr:nvSpPr>
        <xdr:cNvPr id="2" name="Rectángulo redondeado 1">
          <a:hlinkClick xmlns:r="http://schemas.openxmlformats.org/officeDocument/2006/relationships" r:id="rId3"/>
          <a:extLst>
            <a:ext uri="{FF2B5EF4-FFF2-40B4-BE49-F238E27FC236}">
              <a16:creationId xmlns:a16="http://schemas.microsoft.com/office/drawing/2014/main" xmlns="" id="{00000000-0008-0000-0200-000002000000}"/>
            </a:ext>
          </a:extLst>
        </xdr:cNvPr>
        <xdr:cNvSpPr/>
      </xdr:nvSpPr>
      <xdr:spPr>
        <a:xfrm>
          <a:off x="137583" y="31751"/>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261937</xdr:colOff>
      <xdr:row>1</xdr:row>
      <xdr:rowOff>23812</xdr:rowOff>
    </xdr:from>
    <xdr:to>
      <xdr:col>15</xdr:col>
      <xdr:colOff>680108</xdr:colOff>
      <xdr:row>2</xdr:row>
      <xdr:rowOff>146940</xdr:rowOff>
    </xdr:to>
    <xdr:sp macro="" textlink="">
      <xdr:nvSpPr>
        <xdr:cNvPr id="14" name="Flecha izquierda 13">
          <a:hlinkClick xmlns:r="http://schemas.openxmlformats.org/officeDocument/2006/relationships" r:id="rId4"/>
          <a:extLst>
            <a:ext uri="{FF2B5EF4-FFF2-40B4-BE49-F238E27FC236}">
              <a16:creationId xmlns:a16="http://schemas.microsoft.com/office/drawing/2014/main" xmlns="" id="{00000000-0008-0000-0200-00000E000000}"/>
            </a:ext>
          </a:extLst>
        </xdr:cNvPr>
        <xdr:cNvSpPr/>
      </xdr:nvSpPr>
      <xdr:spPr>
        <a:xfrm flipH="1">
          <a:off x="14561343"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52916</xdr:colOff>
      <xdr:row>85</xdr:row>
      <xdr:rowOff>31751</xdr:rowOff>
    </xdr:from>
    <xdr:to>
      <xdr:col>1</xdr:col>
      <xdr:colOff>973666</xdr:colOff>
      <xdr:row>86</xdr:row>
      <xdr:rowOff>127001</xdr:rowOff>
    </xdr:to>
    <xdr:sp macro="" textlink="">
      <xdr:nvSpPr>
        <xdr:cNvPr id="17" name="Rectángulo redondeado 16">
          <a:hlinkClick xmlns:r="http://schemas.openxmlformats.org/officeDocument/2006/relationships" r:id="rId3"/>
          <a:extLst>
            <a:ext uri="{FF2B5EF4-FFF2-40B4-BE49-F238E27FC236}">
              <a16:creationId xmlns:a16="http://schemas.microsoft.com/office/drawing/2014/main" xmlns="" id="{00000000-0008-0000-0200-000011000000}"/>
            </a:ext>
          </a:extLst>
        </xdr:cNvPr>
        <xdr:cNvSpPr/>
      </xdr:nvSpPr>
      <xdr:spPr>
        <a:xfrm>
          <a:off x="136260" y="31751"/>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261937</xdr:colOff>
      <xdr:row>85</xdr:row>
      <xdr:rowOff>23812</xdr:rowOff>
    </xdr:from>
    <xdr:to>
      <xdr:col>15</xdr:col>
      <xdr:colOff>680108</xdr:colOff>
      <xdr:row>86</xdr:row>
      <xdr:rowOff>146940</xdr:rowOff>
    </xdr:to>
    <xdr:sp macro="" textlink="">
      <xdr:nvSpPr>
        <xdr:cNvPr id="18" name="Flecha izquierda 17">
          <a:hlinkClick xmlns:r="http://schemas.openxmlformats.org/officeDocument/2006/relationships" r:id="rId4"/>
          <a:extLst>
            <a:ext uri="{FF2B5EF4-FFF2-40B4-BE49-F238E27FC236}">
              <a16:creationId xmlns:a16="http://schemas.microsoft.com/office/drawing/2014/main" xmlns="" id="{00000000-0008-0000-0200-000012000000}"/>
            </a:ext>
          </a:extLst>
        </xdr:cNvPr>
        <xdr:cNvSpPr/>
      </xdr:nvSpPr>
      <xdr:spPr>
        <a:xfrm flipH="1">
          <a:off x="14561343"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7</xdr:col>
      <xdr:colOff>840734</xdr:colOff>
      <xdr:row>21</xdr:row>
      <xdr:rowOff>132428</xdr:rowOff>
    </xdr:from>
    <xdr:to>
      <xdr:col>8</xdr:col>
      <xdr:colOff>964407</xdr:colOff>
      <xdr:row>23</xdr:row>
      <xdr:rowOff>156740</xdr:rowOff>
    </xdr:to>
    <xdr:sp macro="" textlink="">
      <xdr:nvSpPr>
        <xdr:cNvPr id="15" name="CuadroTexto 14">
          <a:extLst>
            <a:ext uri="{FF2B5EF4-FFF2-40B4-BE49-F238E27FC236}">
              <a16:creationId xmlns:a16="http://schemas.microsoft.com/office/drawing/2014/main" xmlns="" id="{00000000-0008-0000-0200-00000F000000}"/>
            </a:ext>
          </a:extLst>
        </xdr:cNvPr>
        <xdr:cNvSpPr txBox="1"/>
      </xdr:nvSpPr>
      <xdr:spPr>
        <a:xfrm>
          <a:off x="8388392" y="3954485"/>
          <a:ext cx="1100287" cy="410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Paro Nacional</a:t>
          </a:r>
        </a:p>
        <a:p>
          <a:pPr marL="0" indent="0" algn="ctr"/>
          <a:r>
            <a:rPr lang="es-CO" sz="800" b="1">
              <a:solidFill>
                <a:schemeClr val="dk1"/>
              </a:solidFill>
              <a:latin typeface="Arial" panose="020B0604020202020204" pitchFamily="34" charset="0"/>
              <a:ea typeface="+mn-ea"/>
              <a:cs typeface="Arial" panose="020B0604020202020204" pitchFamily="34" charset="0"/>
            </a:rPr>
            <a:t>65 días</a:t>
          </a:r>
        </a:p>
      </xdr:txBody>
    </xdr:sp>
    <xdr:clientData/>
  </xdr:twoCellAnchor>
  <xdr:twoCellAnchor>
    <xdr:from>
      <xdr:col>10</xdr:col>
      <xdr:colOff>48229</xdr:colOff>
      <xdr:row>21</xdr:row>
      <xdr:rowOff>116030</xdr:rowOff>
    </xdr:from>
    <xdr:to>
      <xdr:col>11</xdr:col>
      <xdr:colOff>429561</xdr:colOff>
      <xdr:row>23</xdr:row>
      <xdr:rowOff>140342</xdr:rowOff>
    </xdr:to>
    <xdr:sp macro="" textlink="">
      <xdr:nvSpPr>
        <xdr:cNvPr id="11" name="CuadroTexto 10">
          <a:extLst>
            <a:ext uri="{FF2B5EF4-FFF2-40B4-BE49-F238E27FC236}">
              <a16:creationId xmlns:a16="http://schemas.microsoft.com/office/drawing/2014/main" xmlns="" id="{00000000-0008-0000-0200-00000F000000}"/>
            </a:ext>
          </a:extLst>
        </xdr:cNvPr>
        <xdr:cNvSpPr txBox="1"/>
      </xdr:nvSpPr>
      <xdr:spPr>
        <a:xfrm>
          <a:off x="10296647" y="3938087"/>
          <a:ext cx="1743768" cy="410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Un efecto base asociado a las consecuencias del</a:t>
          </a:r>
          <a:r>
            <a:rPr lang="es-CO" sz="800" b="1" baseline="0">
              <a:solidFill>
                <a:schemeClr val="dk1"/>
              </a:solidFill>
              <a:latin typeface="Arial" panose="020B0604020202020204" pitchFamily="34" charset="0"/>
              <a:ea typeface="+mn-ea"/>
              <a:cs typeface="Arial" panose="020B0604020202020204" pitchFamily="34" charset="0"/>
            </a:rPr>
            <a:t> paro nacional del 2021</a:t>
          </a:r>
          <a:endParaRPr lang="es-CO" sz="800" b="1">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85725</xdr:colOff>
      <xdr:row>19</xdr:row>
      <xdr:rowOff>200024</xdr:rowOff>
    </xdr:from>
    <xdr:to>
      <xdr:col>3</xdr:col>
      <xdr:colOff>190499</xdr:colOff>
      <xdr:row>27</xdr:row>
      <xdr:rowOff>37039</xdr:rowOff>
    </xdr:to>
    <xdr:pic>
      <xdr:nvPicPr>
        <xdr:cNvPr id="16" name="Imagen 15" descr="Resultado de imagen para clipart infrastructure">
          <a:extLst>
            <a:ext uri="{FF2B5EF4-FFF2-40B4-BE49-F238E27FC236}">
              <a16:creationId xmlns:a16="http://schemas.microsoft.com/office/drawing/2014/main" xmlns="" id="{00000000-0008-0000-1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105274"/>
          <a:ext cx="2381249" cy="190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36</xdr:row>
      <xdr:rowOff>85725</xdr:rowOff>
    </xdr:from>
    <xdr:to>
      <xdr:col>3</xdr:col>
      <xdr:colOff>314009</xdr:colOff>
      <xdr:row>43</xdr:row>
      <xdr:rowOff>120423</xdr:rowOff>
    </xdr:to>
    <xdr:pic>
      <xdr:nvPicPr>
        <xdr:cNvPr id="5" name="Imagen 4">
          <a:extLst>
            <a:ext uri="{FF2B5EF4-FFF2-40B4-BE49-F238E27FC236}">
              <a16:creationId xmlns:a16="http://schemas.microsoft.com/office/drawing/2014/main" xmlns="" id="{00000000-0008-0000-1D00-000005000000}"/>
            </a:ext>
          </a:extLst>
        </xdr:cNvPr>
        <xdr:cNvPicPr>
          <a:picLocks noChangeAspect="1"/>
        </xdr:cNvPicPr>
      </xdr:nvPicPr>
      <xdr:blipFill>
        <a:blip xmlns:r="http://schemas.openxmlformats.org/officeDocument/2006/relationships" r:embed="rId2"/>
        <a:stretch>
          <a:fillRect/>
        </a:stretch>
      </xdr:blipFill>
      <xdr:spPr>
        <a:xfrm>
          <a:off x="161925" y="11468100"/>
          <a:ext cx="2523809" cy="1809524"/>
        </a:xfrm>
        <a:prstGeom prst="rect">
          <a:avLst/>
        </a:prstGeom>
      </xdr:spPr>
    </xdr:pic>
    <xdr:clientData/>
  </xdr:twoCellAnchor>
  <xdr:twoCellAnchor>
    <xdr:from>
      <xdr:col>1</xdr:col>
      <xdr:colOff>63500</xdr:colOff>
      <xdr:row>0</xdr:row>
      <xdr:rowOff>42334</xdr:rowOff>
    </xdr:from>
    <xdr:to>
      <xdr:col>1</xdr:col>
      <xdr:colOff>984250</xdr:colOff>
      <xdr:row>1</xdr:row>
      <xdr:rowOff>132938</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xmlns="" id="{00000000-0008-0000-1D00-000006000000}"/>
            </a:ext>
          </a:extLst>
        </xdr:cNvPr>
        <xdr:cNvSpPr/>
      </xdr:nvSpPr>
      <xdr:spPr>
        <a:xfrm>
          <a:off x="158750" y="42334"/>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391584</xdr:colOff>
      <xdr:row>0</xdr:row>
      <xdr:rowOff>21167</xdr:rowOff>
    </xdr:from>
    <xdr:to>
      <xdr:col>16</xdr:col>
      <xdr:colOff>47755</xdr:colOff>
      <xdr:row>1</xdr:row>
      <xdr:rowOff>144295</xdr:rowOff>
    </xdr:to>
    <xdr:sp macro="" textlink="">
      <xdr:nvSpPr>
        <xdr:cNvPr id="7" name="Flecha izquierda 6">
          <a:hlinkClick xmlns:r="http://schemas.openxmlformats.org/officeDocument/2006/relationships" r:id="rId4"/>
          <a:extLst>
            <a:ext uri="{FF2B5EF4-FFF2-40B4-BE49-F238E27FC236}">
              <a16:creationId xmlns:a16="http://schemas.microsoft.com/office/drawing/2014/main" xmlns="" id="{00000000-0008-0000-1D00-000007000000}"/>
            </a:ext>
          </a:extLst>
        </xdr:cNvPr>
        <xdr:cNvSpPr/>
      </xdr:nvSpPr>
      <xdr:spPr>
        <a:xfrm>
          <a:off x="12625917" y="2116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246617</xdr:colOff>
      <xdr:row>0</xdr:row>
      <xdr:rowOff>22561</xdr:rowOff>
    </xdr:from>
    <xdr:to>
      <xdr:col>16</xdr:col>
      <xdr:colOff>664788</xdr:colOff>
      <xdr:row>1</xdr:row>
      <xdr:rowOff>145689</xdr:rowOff>
    </xdr:to>
    <xdr:sp macro="" textlink="">
      <xdr:nvSpPr>
        <xdr:cNvPr id="8" name="Flecha izquierda 7">
          <a:hlinkClick xmlns:r="http://schemas.openxmlformats.org/officeDocument/2006/relationships" r:id="rId5"/>
          <a:extLst>
            <a:ext uri="{FF2B5EF4-FFF2-40B4-BE49-F238E27FC236}">
              <a16:creationId xmlns:a16="http://schemas.microsoft.com/office/drawing/2014/main" xmlns="" id="{00000000-0008-0000-1D00-000008000000}"/>
            </a:ext>
          </a:extLst>
        </xdr:cNvPr>
        <xdr:cNvSpPr/>
      </xdr:nvSpPr>
      <xdr:spPr>
        <a:xfrm flipH="1">
          <a:off x="13242950" y="2256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63500</xdr:colOff>
      <xdr:row>71</xdr:row>
      <xdr:rowOff>42334</xdr:rowOff>
    </xdr:from>
    <xdr:to>
      <xdr:col>1</xdr:col>
      <xdr:colOff>984250</xdr:colOff>
      <xdr:row>72</xdr:row>
      <xdr:rowOff>132938</xdr:rowOff>
    </xdr:to>
    <xdr:sp macro="" textlink="">
      <xdr:nvSpPr>
        <xdr:cNvPr id="9" name="Rectángulo redondeado 8">
          <a:hlinkClick xmlns:r="http://schemas.openxmlformats.org/officeDocument/2006/relationships" r:id="rId3"/>
          <a:extLst>
            <a:ext uri="{FF2B5EF4-FFF2-40B4-BE49-F238E27FC236}">
              <a16:creationId xmlns:a16="http://schemas.microsoft.com/office/drawing/2014/main" xmlns="" id="{00000000-0008-0000-1D00-000009000000}"/>
            </a:ext>
          </a:extLst>
        </xdr:cNvPr>
        <xdr:cNvSpPr/>
      </xdr:nvSpPr>
      <xdr:spPr>
        <a:xfrm>
          <a:off x="158750" y="42334"/>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391584</xdr:colOff>
      <xdr:row>71</xdr:row>
      <xdr:rowOff>21167</xdr:rowOff>
    </xdr:from>
    <xdr:to>
      <xdr:col>16</xdr:col>
      <xdr:colOff>47755</xdr:colOff>
      <xdr:row>72</xdr:row>
      <xdr:rowOff>144295</xdr:rowOff>
    </xdr:to>
    <xdr:sp macro="" textlink="">
      <xdr:nvSpPr>
        <xdr:cNvPr id="10" name="Flecha izquierda 9">
          <a:hlinkClick xmlns:r="http://schemas.openxmlformats.org/officeDocument/2006/relationships" r:id="rId4"/>
          <a:extLst>
            <a:ext uri="{FF2B5EF4-FFF2-40B4-BE49-F238E27FC236}">
              <a16:creationId xmlns:a16="http://schemas.microsoft.com/office/drawing/2014/main" xmlns="" id="{00000000-0008-0000-1D00-00000A000000}"/>
            </a:ext>
          </a:extLst>
        </xdr:cNvPr>
        <xdr:cNvSpPr/>
      </xdr:nvSpPr>
      <xdr:spPr>
        <a:xfrm>
          <a:off x="12625917" y="2116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246617</xdr:colOff>
      <xdr:row>71</xdr:row>
      <xdr:rowOff>22561</xdr:rowOff>
    </xdr:from>
    <xdr:to>
      <xdr:col>16</xdr:col>
      <xdr:colOff>664788</xdr:colOff>
      <xdr:row>72</xdr:row>
      <xdr:rowOff>145689</xdr:rowOff>
    </xdr:to>
    <xdr:sp macro="" textlink="">
      <xdr:nvSpPr>
        <xdr:cNvPr id="11" name="Flecha izquierda 10">
          <a:hlinkClick xmlns:r="http://schemas.openxmlformats.org/officeDocument/2006/relationships" r:id="rId5"/>
          <a:extLst>
            <a:ext uri="{FF2B5EF4-FFF2-40B4-BE49-F238E27FC236}">
              <a16:creationId xmlns:a16="http://schemas.microsoft.com/office/drawing/2014/main" xmlns="" id="{00000000-0008-0000-1D00-00000B000000}"/>
            </a:ext>
          </a:extLst>
        </xdr:cNvPr>
        <xdr:cNvSpPr/>
      </xdr:nvSpPr>
      <xdr:spPr>
        <a:xfrm flipH="1">
          <a:off x="13242950" y="2256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361950</xdr:colOff>
      <xdr:row>7</xdr:row>
      <xdr:rowOff>152400</xdr:rowOff>
    </xdr:from>
    <xdr:to>
      <xdr:col>15</xdr:col>
      <xdr:colOff>571500</xdr:colOff>
      <xdr:row>18</xdr:row>
      <xdr:rowOff>85725</xdr:rowOff>
    </xdr:to>
    <xdr:graphicFrame macro="">
      <xdr:nvGraphicFramePr>
        <xdr:cNvPr id="5" name="Gráfico 4">
          <a:extLst>
            <a:ext uri="{FF2B5EF4-FFF2-40B4-BE49-F238E27FC236}">
              <a16:creationId xmlns:a16="http://schemas.microsoft.com/office/drawing/2014/main" xmlns="" id="{00000000-0008-0000-1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19</xdr:row>
      <xdr:rowOff>185737</xdr:rowOff>
    </xdr:from>
    <xdr:to>
      <xdr:col>13</xdr:col>
      <xdr:colOff>28575</xdr:colOff>
      <xdr:row>33</xdr:row>
      <xdr:rowOff>52387</xdr:rowOff>
    </xdr:to>
    <xdr:graphicFrame macro="">
      <xdr:nvGraphicFramePr>
        <xdr:cNvPr id="3" name="Gráfico 2">
          <a:extLst>
            <a:ext uri="{FF2B5EF4-FFF2-40B4-BE49-F238E27FC236}">
              <a16:creationId xmlns:a16="http://schemas.microsoft.com/office/drawing/2014/main" xmlns=""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42334</xdr:colOff>
      <xdr:row>0</xdr:row>
      <xdr:rowOff>52916</xdr:rowOff>
    </xdr:from>
    <xdr:to>
      <xdr:col>2</xdr:col>
      <xdr:colOff>201084</xdr:colOff>
      <xdr:row>1</xdr:row>
      <xdr:rowOff>143520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xmlns="" id="{00000000-0008-0000-1E00-000004000000}"/>
            </a:ext>
          </a:extLst>
        </xdr:cNvPr>
        <xdr:cNvSpPr/>
      </xdr:nvSpPr>
      <xdr:spPr>
        <a:xfrm>
          <a:off x="105834" y="52916"/>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370417</xdr:colOff>
      <xdr:row>0</xdr:row>
      <xdr:rowOff>21166</xdr:rowOff>
    </xdr:from>
    <xdr:to>
      <xdr:col>16</xdr:col>
      <xdr:colOff>26588</xdr:colOff>
      <xdr:row>1</xdr:row>
      <xdr:rowOff>144294</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1E00-000006000000}"/>
            </a:ext>
          </a:extLst>
        </xdr:cNvPr>
        <xdr:cNvSpPr/>
      </xdr:nvSpPr>
      <xdr:spPr>
        <a:xfrm>
          <a:off x="1110191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225450</xdr:colOff>
      <xdr:row>0</xdr:row>
      <xdr:rowOff>22560</xdr:rowOff>
    </xdr:from>
    <xdr:to>
      <xdr:col>16</xdr:col>
      <xdr:colOff>643621</xdr:colOff>
      <xdr:row>1</xdr:row>
      <xdr:rowOff>145688</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1E00-000007000000}"/>
            </a:ext>
          </a:extLst>
        </xdr:cNvPr>
        <xdr:cNvSpPr/>
      </xdr:nvSpPr>
      <xdr:spPr>
        <a:xfrm flipH="1">
          <a:off x="1171895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42334</xdr:colOff>
      <xdr:row>35</xdr:row>
      <xdr:rowOff>52916</xdr:rowOff>
    </xdr:from>
    <xdr:to>
      <xdr:col>2</xdr:col>
      <xdr:colOff>201084</xdr:colOff>
      <xdr:row>36</xdr:row>
      <xdr:rowOff>143520</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1E00-000008000000}"/>
            </a:ext>
          </a:extLst>
        </xdr:cNvPr>
        <xdr:cNvSpPr/>
      </xdr:nvSpPr>
      <xdr:spPr>
        <a:xfrm>
          <a:off x="105834" y="52916"/>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370417</xdr:colOff>
      <xdr:row>35</xdr:row>
      <xdr:rowOff>21166</xdr:rowOff>
    </xdr:from>
    <xdr:to>
      <xdr:col>16</xdr:col>
      <xdr:colOff>26588</xdr:colOff>
      <xdr:row>36</xdr:row>
      <xdr:rowOff>144294</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1E00-000009000000}"/>
            </a:ext>
          </a:extLst>
        </xdr:cNvPr>
        <xdr:cNvSpPr/>
      </xdr:nvSpPr>
      <xdr:spPr>
        <a:xfrm>
          <a:off x="1110191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225450</xdr:colOff>
      <xdr:row>35</xdr:row>
      <xdr:rowOff>22560</xdr:rowOff>
    </xdr:from>
    <xdr:to>
      <xdr:col>16</xdr:col>
      <xdr:colOff>643621</xdr:colOff>
      <xdr:row>36</xdr:row>
      <xdr:rowOff>145688</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1E00-00000A000000}"/>
            </a:ext>
          </a:extLst>
        </xdr:cNvPr>
        <xdr:cNvSpPr/>
      </xdr:nvSpPr>
      <xdr:spPr>
        <a:xfrm flipH="1">
          <a:off x="1171895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464345</xdr:colOff>
      <xdr:row>45</xdr:row>
      <xdr:rowOff>11906</xdr:rowOff>
    </xdr:from>
    <xdr:to>
      <xdr:col>14</xdr:col>
      <xdr:colOff>83343</xdr:colOff>
      <xdr:row>53</xdr:row>
      <xdr:rowOff>202406</xdr:rowOff>
    </xdr:to>
    <xdr:graphicFrame macro="">
      <xdr:nvGraphicFramePr>
        <xdr:cNvPr id="3" name="Gráfico 2">
          <a:extLst>
            <a:ext uri="{FF2B5EF4-FFF2-40B4-BE49-F238E27FC236}">
              <a16:creationId xmlns:a16="http://schemas.microsoft.com/office/drawing/2014/main" xmlns=""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416719</xdr:colOff>
      <xdr:row>63</xdr:row>
      <xdr:rowOff>47624</xdr:rowOff>
    </xdr:from>
    <xdr:to>
      <xdr:col>18</xdr:col>
      <xdr:colOff>46464</xdr:colOff>
      <xdr:row>73</xdr:row>
      <xdr:rowOff>178594</xdr:rowOff>
    </xdr:to>
    <xdr:graphicFrame macro="">
      <xdr:nvGraphicFramePr>
        <xdr:cNvPr id="11" name="Gráfico 10">
          <a:extLst>
            <a:ext uri="{FF2B5EF4-FFF2-40B4-BE49-F238E27FC236}">
              <a16:creationId xmlns:a16="http://schemas.microsoft.com/office/drawing/2014/main" xmlns="" id="{00000000-0008-0000-1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507999</xdr:colOff>
      <xdr:row>102</xdr:row>
      <xdr:rowOff>154781</xdr:rowOff>
    </xdr:from>
    <xdr:to>
      <xdr:col>14</xdr:col>
      <xdr:colOff>529166</xdr:colOff>
      <xdr:row>124</xdr:row>
      <xdr:rowOff>273843</xdr:rowOff>
    </xdr:to>
    <xdr:graphicFrame macro="">
      <xdr:nvGraphicFramePr>
        <xdr:cNvPr id="5" name="Gráfico 4">
          <a:extLst>
            <a:ext uri="{FF2B5EF4-FFF2-40B4-BE49-F238E27FC236}">
              <a16:creationId xmlns:a16="http://schemas.microsoft.com/office/drawing/2014/main" xmlns=""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552978</xdr:colOff>
      <xdr:row>13</xdr:row>
      <xdr:rowOff>476250</xdr:rowOff>
    </xdr:from>
    <xdr:to>
      <xdr:col>16</xdr:col>
      <xdr:colOff>590445</xdr:colOff>
      <xdr:row>19</xdr:row>
      <xdr:rowOff>156103</xdr:rowOff>
    </xdr:to>
    <xdr:pic>
      <xdr:nvPicPr>
        <xdr:cNvPr id="13" name="Imagen 12" descr="Resultado de imagen para costo">
          <a:extLst>
            <a:ext uri="{FF2B5EF4-FFF2-40B4-BE49-F238E27FC236}">
              <a16:creationId xmlns:a16="http://schemas.microsoft.com/office/drawing/2014/main" xmlns="" id="{00000000-0008-0000-1F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68603" y="3333750"/>
          <a:ext cx="3085467" cy="2049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476250</xdr:colOff>
      <xdr:row>81</xdr:row>
      <xdr:rowOff>136525</xdr:rowOff>
    </xdr:from>
    <xdr:to>
      <xdr:col>13</xdr:col>
      <xdr:colOff>582082</xdr:colOff>
      <xdr:row>97</xdr:row>
      <xdr:rowOff>21168</xdr:rowOff>
    </xdr:to>
    <xdr:graphicFrame macro="">
      <xdr:nvGraphicFramePr>
        <xdr:cNvPr id="14" name="Gráfico 13">
          <a:extLst>
            <a:ext uri="{FF2B5EF4-FFF2-40B4-BE49-F238E27FC236}">
              <a16:creationId xmlns:a16="http://schemas.microsoft.com/office/drawing/2014/main" xmlns="" id="{00000000-0008-0000-1F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654844</xdr:colOff>
      <xdr:row>24</xdr:row>
      <xdr:rowOff>11905</xdr:rowOff>
    </xdr:from>
    <xdr:to>
      <xdr:col>16</xdr:col>
      <xdr:colOff>392906</xdr:colOff>
      <xdr:row>41</xdr:row>
      <xdr:rowOff>142873</xdr:rowOff>
    </xdr:to>
    <xdr:graphicFrame macro="">
      <xdr:nvGraphicFramePr>
        <xdr:cNvPr id="2" name="Gráfico 1">
          <a:extLst>
            <a:ext uri="{FF2B5EF4-FFF2-40B4-BE49-F238E27FC236}">
              <a16:creationId xmlns:a16="http://schemas.microsoft.com/office/drawing/2014/main" xmlns=""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369094</xdr:colOff>
      <xdr:row>53</xdr:row>
      <xdr:rowOff>166688</xdr:rowOff>
    </xdr:from>
    <xdr:to>
      <xdr:col>13</xdr:col>
      <xdr:colOff>750092</xdr:colOff>
      <xdr:row>63</xdr:row>
      <xdr:rowOff>175022</xdr:rowOff>
    </xdr:to>
    <xdr:graphicFrame macro="">
      <xdr:nvGraphicFramePr>
        <xdr:cNvPr id="10" name="Gráfico 9">
          <a:extLst>
            <a:ext uri="{FF2B5EF4-FFF2-40B4-BE49-F238E27FC236}">
              <a16:creationId xmlns:a16="http://schemas.microsoft.com/office/drawing/2014/main" xmlns="" id="{00000000-0008-0000-1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547688</xdr:colOff>
      <xdr:row>127</xdr:row>
      <xdr:rowOff>190501</xdr:rowOff>
    </xdr:from>
    <xdr:to>
      <xdr:col>15</xdr:col>
      <xdr:colOff>678656</xdr:colOff>
      <xdr:row>153</xdr:row>
      <xdr:rowOff>83344</xdr:rowOff>
    </xdr:to>
    <xdr:graphicFrame macro="">
      <xdr:nvGraphicFramePr>
        <xdr:cNvPr id="4" name="Gráfico 3">
          <a:extLst>
            <a:ext uri="{FF2B5EF4-FFF2-40B4-BE49-F238E27FC236}">
              <a16:creationId xmlns:a16="http://schemas.microsoft.com/office/drawing/2014/main" xmlns=""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224117</xdr:colOff>
      <xdr:row>0</xdr:row>
      <xdr:rowOff>44823</xdr:rowOff>
    </xdr:from>
    <xdr:to>
      <xdr:col>1</xdr:col>
      <xdr:colOff>920749</xdr:colOff>
      <xdr:row>1</xdr:row>
      <xdr:rowOff>135427</xdr:rowOff>
    </xdr:to>
    <xdr:sp macro="" textlink="">
      <xdr:nvSpPr>
        <xdr:cNvPr id="12" name="Rectángulo redondeado 11">
          <a:hlinkClick xmlns:r="http://schemas.openxmlformats.org/officeDocument/2006/relationships" r:id="rId9"/>
          <a:extLst>
            <a:ext uri="{FF2B5EF4-FFF2-40B4-BE49-F238E27FC236}">
              <a16:creationId xmlns:a16="http://schemas.microsoft.com/office/drawing/2014/main" xmlns="" id="{00000000-0008-0000-1F00-00000C000000}"/>
            </a:ext>
          </a:extLst>
        </xdr:cNvPr>
        <xdr:cNvSpPr/>
      </xdr:nvSpPr>
      <xdr:spPr>
        <a:xfrm>
          <a:off x="224117" y="4482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139393</xdr:colOff>
      <xdr:row>0</xdr:row>
      <xdr:rowOff>11616</xdr:rowOff>
    </xdr:from>
    <xdr:to>
      <xdr:col>17</xdr:col>
      <xdr:colOff>557564</xdr:colOff>
      <xdr:row>1</xdr:row>
      <xdr:rowOff>139390</xdr:rowOff>
    </xdr:to>
    <xdr:sp macro="" textlink="">
      <xdr:nvSpPr>
        <xdr:cNvPr id="6" name="Flecha izquierda 5">
          <a:hlinkClick xmlns:r="http://schemas.openxmlformats.org/officeDocument/2006/relationships" r:id="rId10"/>
          <a:extLst>
            <a:ext uri="{FF2B5EF4-FFF2-40B4-BE49-F238E27FC236}">
              <a16:creationId xmlns:a16="http://schemas.microsoft.com/office/drawing/2014/main" xmlns="" id="{00000000-0008-0000-1F00-000006000000}"/>
            </a:ext>
          </a:extLst>
        </xdr:cNvPr>
        <xdr:cNvSpPr/>
      </xdr:nvSpPr>
      <xdr:spPr>
        <a:xfrm>
          <a:off x="14682442" y="1161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0</xdr:col>
      <xdr:colOff>224117</xdr:colOff>
      <xdr:row>154</xdr:row>
      <xdr:rowOff>44823</xdr:rowOff>
    </xdr:from>
    <xdr:to>
      <xdr:col>1</xdr:col>
      <xdr:colOff>920749</xdr:colOff>
      <xdr:row>155</xdr:row>
      <xdr:rowOff>135427</xdr:rowOff>
    </xdr:to>
    <xdr:sp macro="" textlink="">
      <xdr:nvSpPr>
        <xdr:cNvPr id="19" name="Rectángulo redondeado 18">
          <a:hlinkClick xmlns:r="http://schemas.openxmlformats.org/officeDocument/2006/relationships" r:id="rId9"/>
          <a:extLst>
            <a:ext uri="{FF2B5EF4-FFF2-40B4-BE49-F238E27FC236}">
              <a16:creationId xmlns:a16="http://schemas.microsoft.com/office/drawing/2014/main" xmlns="" id="{00000000-0008-0000-1F00-000013000000}"/>
            </a:ext>
          </a:extLst>
        </xdr:cNvPr>
        <xdr:cNvSpPr/>
      </xdr:nvSpPr>
      <xdr:spPr>
        <a:xfrm>
          <a:off x="214592" y="44823"/>
          <a:ext cx="926858" cy="276458"/>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139393</xdr:colOff>
      <xdr:row>154</xdr:row>
      <xdr:rowOff>11616</xdr:rowOff>
    </xdr:from>
    <xdr:to>
      <xdr:col>17</xdr:col>
      <xdr:colOff>557564</xdr:colOff>
      <xdr:row>155</xdr:row>
      <xdr:rowOff>139390</xdr:rowOff>
    </xdr:to>
    <xdr:sp macro="" textlink="">
      <xdr:nvSpPr>
        <xdr:cNvPr id="20" name="Flecha izquierda 19">
          <a:hlinkClick xmlns:r="http://schemas.openxmlformats.org/officeDocument/2006/relationships" r:id="rId10"/>
          <a:extLst>
            <a:ext uri="{FF2B5EF4-FFF2-40B4-BE49-F238E27FC236}">
              <a16:creationId xmlns:a16="http://schemas.microsoft.com/office/drawing/2014/main" xmlns="" id="{00000000-0008-0000-1F00-000014000000}"/>
            </a:ext>
          </a:extLst>
        </xdr:cNvPr>
        <xdr:cNvSpPr/>
      </xdr:nvSpPr>
      <xdr:spPr>
        <a:xfrm>
          <a:off x="14682442" y="1161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463114</xdr:colOff>
      <xdr:row>31</xdr:row>
      <xdr:rowOff>0</xdr:rowOff>
    </xdr:from>
    <xdr:to>
      <xdr:col>9</xdr:col>
      <xdr:colOff>0</xdr:colOff>
      <xdr:row>44</xdr:row>
      <xdr:rowOff>11206</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201084</xdr:colOff>
      <xdr:row>10</xdr:row>
      <xdr:rowOff>148167</xdr:rowOff>
    </xdr:from>
    <xdr:to>
      <xdr:col>8</xdr:col>
      <xdr:colOff>857249</xdr:colOff>
      <xdr:row>28</xdr:row>
      <xdr:rowOff>88899</xdr:rowOff>
    </xdr:to>
    <xdr:graphicFrame macro="">
      <xdr:nvGraphicFramePr>
        <xdr:cNvPr id="6" name="Gráfico 5">
          <a:extLst>
            <a:ext uri="{FF2B5EF4-FFF2-40B4-BE49-F238E27FC236}">
              <a16:creationId xmlns:a16="http://schemas.microsoft.com/office/drawing/2014/main" xmlns="" id="{00000000-0008-0000-0300-000006000000}"/>
            </a:ext>
            <a:ext uri="{147F2762-F138-4A5C-976F-8EAC2B608ADB}">
              <a16:predDERef xmlns:a16="http://schemas.microsoft.com/office/drawing/2014/main" xmlns="" pre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23813</xdr:colOff>
      <xdr:row>1</xdr:row>
      <xdr:rowOff>47625</xdr:rowOff>
    </xdr:from>
    <xdr:to>
      <xdr:col>1</xdr:col>
      <xdr:colOff>944563</xdr:colOff>
      <xdr:row>2</xdr:row>
      <xdr:rowOff>142875</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xmlns="" id="{00000000-0008-0000-0300-000004000000}"/>
            </a:ext>
          </a:extLst>
        </xdr:cNvPr>
        <xdr:cNvSpPr/>
      </xdr:nvSpPr>
      <xdr:spPr>
        <a:xfrm>
          <a:off x="10715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1</xdr:row>
      <xdr:rowOff>22411</xdr:rowOff>
    </xdr:from>
    <xdr:to>
      <xdr:col>13</xdr:col>
      <xdr:colOff>720731</xdr:colOff>
      <xdr:row>2</xdr:row>
      <xdr:rowOff>145539</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0300-000005000000}"/>
            </a:ext>
          </a:extLst>
        </xdr:cNvPr>
        <xdr:cNvSpPr/>
      </xdr:nvSpPr>
      <xdr:spPr>
        <a:xfrm>
          <a:off x="12965207" y="224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1</xdr:row>
      <xdr:rowOff>23805</xdr:rowOff>
    </xdr:from>
    <xdr:to>
      <xdr:col>14</xdr:col>
      <xdr:colOff>586970</xdr:colOff>
      <xdr:row>2</xdr:row>
      <xdr:rowOff>146933</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0300-000007000000}"/>
            </a:ext>
          </a:extLst>
        </xdr:cNvPr>
        <xdr:cNvSpPr/>
      </xdr:nvSpPr>
      <xdr:spPr>
        <a:xfrm flipH="1">
          <a:off x="13582240" y="2380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23813</xdr:colOff>
      <xdr:row>78</xdr:row>
      <xdr:rowOff>47625</xdr:rowOff>
    </xdr:from>
    <xdr:to>
      <xdr:col>1</xdr:col>
      <xdr:colOff>944563</xdr:colOff>
      <xdr:row>79</xdr:row>
      <xdr:rowOff>142875</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0300-000008000000}"/>
            </a:ext>
          </a:extLst>
        </xdr:cNvPr>
        <xdr:cNvSpPr/>
      </xdr:nvSpPr>
      <xdr:spPr>
        <a:xfrm>
          <a:off x="113460"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78</xdr:row>
      <xdr:rowOff>22411</xdr:rowOff>
    </xdr:from>
    <xdr:to>
      <xdr:col>13</xdr:col>
      <xdr:colOff>720731</xdr:colOff>
      <xdr:row>79</xdr:row>
      <xdr:rowOff>145539</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0300-000009000000}"/>
            </a:ext>
          </a:extLst>
        </xdr:cNvPr>
        <xdr:cNvSpPr/>
      </xdr:nvSpPr>
      <xdr:spPr>
        <a:xfrm>
          <a:off x="12965207" y="224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78</xdr:row>
      <xdr:rowOff>23805</xdr:rowOff>
    </xdr:from>
    <xdr:to>
      <xdr:col>14</xdr:col>
      <xdr:colOff>586970</xdr:colOff>
      <xdr:row>79</xdr:row>
      <xdr:rowOff>146933</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0300-00000A000000}"/>
            </a:ext>
          </a:extLst>
        </xdr:cNvPr>
        <xdr:cNvSpPr/>
      </xdr:nvSpPr>
      <xdr:spPr>
        <a:xfrm flipH="1">
          <a:off x="13582240" y="2380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83343</xdr:colOff>
      <xdr:row>5</xdr:row>
      <xdr:rowOff>21166</xdr:rowOff>
    </xdr:from>
    <xdr:to>
      <xdr:col>10</xdr:col>
      <xdr:colOff>559595</xdr:colOff>
      <xdr:row>23</xdr:row>
      <xdr:rowOff>84667</xdr:rowOff>
    </xdr:to>
    <xdr:graphicFrame macro="">
      <xdr:nvGraphicFramePr>
        <xdr:cNvPr id="3" name="Gráfico 2">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74083</xdr:colOff>
      <xdr:row>1</xdr:row>
      <xdr:rowOff>42333</xdr:rowOff>
    </xdr:from>
    <xdr:to>
      <xdr:col>1</xdr:col>
      <xdr:colOff>994833</xdr:colOff>
      <xdr:row>2</xdr:row>
      <xdr:rowOff>137583</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xmlns="" id="{00000000-0008-0000-0500-000004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0</xdr:colOff>
      <xdr:row>1</xdr:row>
      <xdr:rowOff>21166</xdr:rowOff>
    </xdr:from>
    <xdr:to>
      <xdr:col>14</xdr:col>
      <xdr:colOff>418171</xdr:colOff>
      <xdr:row>2</xdr:row>
      <xdr:rowOff>144294</xdr:rowOff>
    </xdr:to>
    <xdr:sp macro="" textlink="">
      <xdr:nvSpPr>
        <xdr:cNvPr id="5" name="Flecha izquierda 4">
          <a:hlinkClick xmlns:r="http://schemas.openxmlformats.org/officeDocument/2006/relationships" r:id="rId3"/>
          <a:extLst>
            <a:ext uri="{FF2B5EF4-FFF2-40B4-BE49-F238E27FC236}">
              <a16:creationId xmlns:a16="http://schemas.microsoft.com/office/drawing/2014/main" xmlns="" id="{00000000-0008-0000-0500-000005000000}"/>
            </a:ext>
          </a:extLst>
        </xdr:cNvPr>
        <xdr:cNvSpPr/>
      </xdr:nvSpPr>
      <xdr:spPr>
        <a:xfrm>
          <a:off x="12805833"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617033</xdr:colOff>
      <xdr:row>1</xdr:row>
      <xdr:rowOff>22560</xdr:rowOff>
    </xdr:from>
    <xdr:to>
      <xdr:col>15</xdr:col>
      <xdr:colOff>315537</xdr:colOff>
      <xdr:row>2</xdr:row>
      <xdr:rowOff>145688</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0500-000006000000}"/>
            </a:ext>
          </a:extLst>
        </xdr:cNvPr>
        <xdr:cNvSpPr/>
      </xdr:nvSpPr>
      <xdr:spPr>
        <a:xfrm flipH="1">
          <a:off x="13422866"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73</xdr:row>
      <xdr:rowOff>42333</xdr:rowOff>
    </xdr:from>
    <xdr:to>
      <xdr:col>1</xdr:col>
      <xdr:colOff>994833</xdr:colOff>
      <xdr:row>74</xdr:row>
      <xdr:rowOff>137583</xdr:rowOff>
    </xdr:to>
    <xdr:sp macro="" textlink="">
      <xdr:nvSpPr>
        <xdr:cNvPr id="7" name="Rectángulo redondeado 6">
          <a:hlinkClick xmlns:r="http://schemas.openxmlformats.org/officeDocument/2006/relationships" r:id="rId2"/>
          <a:extLst>
            <a:ext uri="{FF2B5EF4-FFF2-40B4-BE49-F238E27FC236}">
              <a16:creationId xmlns:a16="http://schemas.microsoft.com/office/drawing/2014/main" xmlns="" id="{00000000-0008-0000-0500-000007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0</xdr:colOff>
      <xdr:row>73</xdr:row>
      <xdr:rowOff>21166</xdr:rowOff>
    </xdr:from>
    <xdr:to>
      <xdr:col>14</xdr:col>
      <xdr:colOff>418171</xdr:colOff>
      <xdr:row>74</xdr:row>
      <xdr:rowOff>144294</xdr:rowOff>
    </xdr:to>
    <xdr:sp macro="" textlink="">
      <xdr:nvSpPr>
        <xdr:cNvPr id="8" name="Flecha izquierda 7">
          <a:hlinkClick xmlns:r="http://schemas.openxmlformats.org/officeDocument/2006/relationships" r:id="rId3"/>
          <a:extLst>
            <a:ext uri="{FF2B5EF4-FFF2-40B4-BE49-F238E27FC236}">
              <a16:creationId xmlns:a16="http://schemas.microsoft.com/office/drawing/2014/main" xmlns="" id="{00000000-0008-0000-0500-000008000000}"/>
            </a:ext>
          </a:extLst>
        </xdr:cNvPr>
        <xdr:cNvSpPr/>
      </xdr:nvSpPr>
      <xdr:spPr>
        <a:xfrm>
          <a:off x="12805833"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617033</xdr:colOff>
      <xdr:row>73</xdr:row>
      <xdr:rowOff>22560</xdr:rowOff>
    </xdr:from>
    <xdr:to>
      <xdr:col>15</xdr:col>
      <xdr:colOff>315537</xdr:colOff>
      <xdr:row>74</xdr:row>
      <xdr:rowOff>145688</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0500-000009000000}"/>
            </a:ext>
          </a:extLst>
        </xdr:cNvPr>
        <xdr:cNvSpPr/>
      </xdr:nvSpPr>
      <xdr:spPr>
        <a:xfrm flipH="1">
          <a:off x="13422866"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130968</xdr:colOff>
      <xdr:row>4</xdr:row>
      <xdr:rowOff>128323</xdr:rowOff>
    </xdr:from>
    <xdr:to>
      <xdr:col>11</xdr:col>
      <xdr:colOff>190501</xdr:colOff>
      <xdr:row>23</xdr:row>
      <xdr:rowOff>177271</xdr:rowOff>
    </xdr:to>
    <xdr:graphicFrame macro="">
      <xdr:nvGraphicFramePr>
        <xdr:cNvPr id="6" name="Gráfico 5">
          <a:extLst>
            <a:ext uri="{FF2B5EF4-FFF2-40B4-BE49-F238E27FC236}">
              <a16:creationId xmlns:a16="http://schemas.microsoft.com/office/drawing/2014/main" xmlns=""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190497</xdr:rowOff>
    </xdr:from>
    <xdr:to>
      <xdr:col>11</xdr:col>
      <xdr:colOff>211667</xdr:colOff>
      <xdr:row>41</xdr:row>
      <xdr:rowOff>42333</xdr:rowOff>
    </xdr:to>
    <xdr:graphicFrame macro="">
      <xdr:nvGraphicFramePr>
        <xdr:cNvPr id="7" name="Gráfico 6">
          <a:extLst>
            <a:ext uri="{FF2B5EF4-FFF2-40B4-BE49-F238E27FC236}">
              <a16:creationId xmlns:a16="http://schemas.microsoft.com/office/drawing/2014/main" xmlns=""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1321</xdr:colOff>
      <xdr:row>47</xdr:row>
      <xdr:rowOff>95250</xdr:rowOff>
    </xdr:from>
    <xdr:to>
      <xdr:col>17</xdr:col>
      <xdr:colOff>31750</xdr:colOff>
      <xdr:row>70</xdr:row>
      <xdr:rowOff>148167</xdr:rowOff>
    </xdr:to>
    <xdr:graphicFrame macro="">
      <xdr:nvGraphicFramePr>
        <xdr:cNvPr id="10" name="Gráfico 9">
          <a:extLst>
            <a:ext uri="{FF2B5EF4-FFF2-40B4-BE49-F238E27FC236}">
              <a16:creationId xmlns:a16="http://schemas.microsoft.com/office/drawing/2014/main" xmlns="" id="{00000000-0008-0000-0800-00000A000000}"/>
            </a:ext>
            <a:ext uri="{147F2762-F138-4A5C-976F-8EAC2B608ADB}">
              <a16:predDERef xmlns:a16="http://schemas.microsoft.com/office/drawing/2014/main" xmlns="" pre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31749</xdr:colOff>
      <xdr:row>70</xdr:row>
      <xdr:rowOff>116417</xdr:rowOff>
    </xdr:from>
    <xdr:to>
      <xdr:col>17</xdr:col>
      <xdr:colOff>42333</xdr:colOff>
      <xdr:row>90</xdr:row>
      <xdr:rowOff>52917</xdr:rowOff>
    </xdr:to>
    <xdr:graphicFrame macro="">
      <xdr:nvGraphicFramePr>
        <xdr:cNvPr id="11" name="Gráfico 10">
          <a:extLst>
            <a:ext uri="{FF2B5EF4-FFF2-40B4-BE49-F238E27FC236}">
              <a16:creationId xmlns:a16="http://schemas.microsoft.com/office/drawing/2014/main" xmlns="" id="{00000000-0008-0000-0800-00000B000000}"/>
            </a:ext>
            <a:ext uri="{147F2762-F138-4A5C-976F-8EAC2B608ADB}">
              <a16:predDERef xmlns:a16="http://schemas.microsoft.com/office/drawing/2014/main" xmlns="" pre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95249</xdr:colOff>
      <xdr:row>7</xdr:row>
      <xdr:rowOff>87842</xdr:rowOff>
    </xdr:from>
    <xdr:to>
      <xdr:col>15</xdr:col>
      <xdr:colOff>302153</xdr:colOff>
      <xdr:row>8</xdr:row>
      <xdr:rowOff>107157</xdr:rowOff>
    </xdr:to>
    <xdr:sp macro="" textlink="">
      <xdr:nvSpPr>
        <xdr:cNvPr id="18" name="Flecha arriba 17">
          <a:extLst>
            <a:ext uri="{FF2B5EF4-FFF2-40B4-BE49-F238E27FC236}">
              <a16:creationId xmlns:a16="http://schemas.microsoft.com/office/drawing/2014/main" xmlns="" id="{00000000-0008-0000-0800-000012000000}"/>
            </a:ext>
          </a:extLst>
        </xdr:cNvPr>
        <xdr:cNvSpPr/>
      </xdr:nvSpPr>
      <xdr:spPr>
        <a:xfrm>
          <a:off x="11572874" y="1445155"/>
          <a:ext cx="206904" cy="197908"/>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74083</xdr:colOff>
      <xdr:row>0</xdr:row>
      <xdr:rowOff>31750</xdr:rowOff>
    </xdr:from>
    <xdr:to>
      <xdr:col>1</xdr:col>
      <xdr:colOff>994833</xdr:colOff>
      <xdr:row>1</xdr:row>
      <xdr:rowOff>127000</xdr:rowOff>
    </xdr:to>
    <xdr:sp macro="" textlink="">
      <xdr:nvSpPr>
        <xdr:cNvPr id="19" name="Rectángulo redondeado 18">
          <a:hlinkClick xmlns:r="http://schemas.openxmlformats.org/officeDocument/2006/relationships" r:id="rId5"/>
          <a:extLst>
            <a:ext uri="{FF2B5EF4-FFF2-40B4-BE49-F238E27FC236}">
              <a16:creationId xmlns:a16="http://schemas.microsoft.com/office/drawing/2014/main" xmlns="" id="{00000000-0008-0000-0800-000013000000}"/>
            </a:ext>
          </a:extLst>
        </xdr:cNvPr>
        <xdr:cNvSpPr/>
      </xdr:nvSpPr>
      <xdr:spPr>
        <a:xfrm>
          <a:off x="158750"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666750</xdr:colOff>
      <xdr:row>0</xdr:row>
      <xdr:rowOff>21166</xdr:rowOff>
    </xdr:from>
    <xdr:to>
      <xdr:col>16</xdr:col>
      <xdr:colOff>195921</xdr:colOff>
      <xdr:row>1</xdr:row>
      <xdr:rowOff>144294</xdr:rowOff>
    </xdr:to>
    <xdr:sp macro="" textlink="">
      <xdr:nvSpPr>
        <xdr:cNvPr id="23" name="Flecha izquierda 22">
          <a:hlinkClick xmlns:r="http://schemas.openxmlformats.org/officeDocument/2006/relationships" r:id="rId6"/>
          <a:extLst>
            <a:ext uri="{FF2B5EF4-FFF2-40B4-BE49-F238E27FC236}">
              <a16:creationId xmlns:a16="http://schemas.microsoft.com/office/drawing/2014/main" xmlns="" id="{00000000-0008-0000-0800-000017000000}"/>
            </a:ext>
          </a:extLst>
        </xdr:cNvPr>
        <xdr:cNvSpPr/>
      </xdr:nvSpPr>
      <xdr:spPr>
        <a:xfrm>
          <a:off x="1214966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394783</xdr:colOff>
      <xdr:row>0</xdr:row>
      <xdr:rowOff>22560</xdr:rowOff>
    </xdr:from>
    <xdr:to>
      <xdr:col>16</xdr:col>
      <xdr:colOff>812954</xdr:colOff>
      <xdr:row>1</xdr:row>
      <xdr:rowOff>145688</xdr:rowOff>
    </xdr:to>
    <xdr:sp macro="" textlink="">
      <xdr:nvSpPr>
        <xdr:cNvPr id="27" name="Flecha izquierda 26">
          <a:hlinkClick xmlns:r="http://schemas.openxmlformats.org/officeDocument/2006/relationships" r:id="rId7"/>
          <a:extLst>
            <a:ext uri="{FF2B5EF4-FFF2-40B4-BE49-F238E27FC236}">
              <a16:creationId xmlns:a16="http://schemas.microsoft.com/office/drawing/2014/main" xmlns="" id="{00000000-0008-0000-0800-00001B000000}"/>
            </a:ext>
          </a:extLst>
        </xdr:cNvPr>
        <xdr:cNvSpPr/>
      </xdr:nvSpPr>
      <xdr:spPr>
        <a:xfrm flipH="1">
          <a:off x="1276670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91</xdr:row>
      <xdr:rowOff>31750</xdr:rowOff>
    </xdr:from>
    <xdr:to>
      <xdr:col>1</xdr:col>
      <xdr:colOff>994833</xdr:colOff>
      <xdr:row>92</xdr:row>
      <xdr:rowOff>127000</xdr:rowOff>
    </xdr:to>
    <xdr:sp macro="" textlink="">
      <xdr:nvSpPr>
        <xdr:cNvPr id="29" name="Rectángulo redondeado 28">
          <a:hlinkClick xmlns:r="http://schemas.openxmlformats.org/officeDocument/2006/relationships" r:id="rId5"/>
          <a:extLst>
            <a:ext uri="{FF2B5EF4-FFF2-40B4-BE49-F238E27FC236}">
              <a16:creationId xmlns:a16="http://schemas.microsoft.com/office/drawing/2014/main" xmlns="" id="{00000000-0008-0000-0800-00001D000000}"/>
            </a:ext>
          </a:extLst>
        </xdr:cNvPr>
        <xdr:cNvSpPr/>
      </xdr:nvSpPr>
      <xdr:spPr>
        <a:xfrm>
          <a:off x="158750"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666750</xdr:colOff>
      <xdr:row>91</xdr:row>
      <xdr:rowOff>21166</xdr:rowOff>
    </xdr:from>
    <xdr:to>
      <xdr:col>16</xdr:col>
      <xdr:colOff>195921</xdr:colOff>
      <xdr:row>92</xdr:row>
      <xdr:rowOff>144294</xdr:rowOff>
    </xdr:to>
    <xdr:sp macro="" textlink="">
      <xdr:nvSpPr>
        <xdr:cNvPr id="30" name="Flecha izquierda 29">
          <a:hlinkClick xmlns:r="http://schemas.openxmlformats.org/officeDocument/2006/relationships" r:id="rId6"/>
          <a:extLst>
            <a:ext uri="{FF2B5EF4-FFF2-40B4-BE49-F238E27FC236}">
              <a16:creationId xmlns:a16="http://schemas.microsoft.com/office/drawing/2014/main" xmlns="" id="{00000000-0008-0000-0800-00001E000000}"/>
            </a:ext>
          </a:extLst>
        </xdr:cNvPr>
        <xdr:cNvSpPr/>
      </xdr:nvSpPr>
      <xdr:spPr>
        <a:xfrm>
          <a:off x="1214966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394783</xdr:colOff>
      <xdr:row>91</xdr:row>
      <xdr:rowOff>22560</xdr:rowOff>
    </xdr:from>
    <xdr:to>
      <xdr:col>16</xdr:col>
      <xdr:colOff>812954</xdr:colOff>
      <xdr:row>92</xdr:row>
      <xdr:rowOff>145688</xdr:rowOff>
    </xdr:to>
    <xdr:sp macro="" textlink="">
      <xdr:nvSpPr>
        <xdr:cNvPr id="31" name="Flecha izquierda 30">
          <a:hlinkClick xmlns:r="http://schemas.openxmlformats.org/officeDocument/2006/relationships" r:id="rId7"/>
          <a:extLst>
            <a:ext uri="{FF2B5EF4-FFF2-40B4-BE49-F238E27FC236}">
              <a16:creationId xmlns:a16="http://schemas.microsoft.com/office/drawing/2014/main" xmlns="" id="{00000000-0008-0000-0800-00001F000000}"/>
            </a:ext>
          </a:extLst>
        </xdr:cNvPr>
        <xdr:cNvSpPr/>
      </xdr:nvSpPr>
      <xdr:spPr>
        <a:xfrm flipH="1">
          <a:off x="1276670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105893</xdr:colOff>
      <xdr:row>9</xdr:row>
      <xdr:rowOff>120787</xdr:rowOff>
    </xdr:from>
    <xdr:to>
      <xdr:col>15</xdr:col>
      <xdr:colOff>265493</xdr:colOff>
      <xdr:row>10</xdr:row>
      <xdr:rowOff>59136</xdr:rowOff>
    </xdr:to>
    <xdr:sp macro="" textlink="">
      <xdr:nvSpPr>
        <xdr:cNvPr id="34" name="Flecha arriba 33">
          <a:extLst>
            <a:ext uri="{FF2B5EF4-FFF2-40B4-BE49-F238E27FC236}">
              <a16:creationId xmlns:a16="http://schemas.microsoft.com/office/drawing/2014/main" xmlns="" id="{00000000-0008-0000-0800-000022000000}"/>
            </a:ext>
          </a:extLst>
        </xdr:cNvPr>
        <xdr:cNvSpPr/>
      </xdr:nvSpPr>
      <xdr:spPr>
        <a:xfrm>
          <a:off x="11630096" y="1837380"/>
          <a:ext cx="159600" cy="158157"/>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113981</xdr:colOff>
      <xdr:row>11</xdr:row>
      <xdr:rowOff>106886</xdr:rowOff>
    </xdr:from>
    <xdr:to>
      <xdr:col>15</xdr:col>
      <xdr:colOff>273581</xdr:colOff>
      <xdr:row>12</xdr:row>
      <xdr:rowOff>69047</xdr:rowOff>
    </xdr:to>
    <xdr:sp macro="" textlink="">
      <xdr:nvSpPr>
        <xdr:cNvPr id="35" name="Flecha arriba 34">
          <a:extLst>
            <a:ext uri="{FF2B5EF4-FFF2-40B4-BE49-F238E27FC236}">
              <a16:creationId xmlns:a16="http://schemas.microsoft.com/office/drawing/2014/main" xmlns="" id="{00000000-0008-0000-0800-000023000000}"/>
            </a:ext>
          </a:extLst>
        </xdr:cNvPr>
        <xdr:cNvSpPr/>
      </xdr:nvSpPr>
      <xdr:spPr>
        <a:xfrm>
          <a:off x="11591606" y="2428605"/>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123507</xdr:colOff>
      <xdr:row>13</xdr:row>
      <xdr:rowOff>105941</xdr:rowOff>
    </xdr:from>
    <xdr:to>
      <xdr:col>15</xdr:col>
      <xdr:colOff>283107</xdr:colOff>
      <xdr:row>14</xdr:row>
      <xdr:rowOff>68102</xdr:rowOff>
    </xdr:to>
    <xdr:sp macro="" textlink="">
      <xdr:nvSpPr>
        <xdr:cNvPr id="36" name="Flecha arriba 35">
          <a:extLst>
            <a:ext uri="{FF2B5EF4-FFF2-40B4-BE49-F238E27FC236}">
              <a16:creationId xmlns:a16="http://schemas.microsoft.com/office/drawing/2014/main" xmlns="" id="{00000000-0008-0000-0800-000024000000}"/>
            </a:ext>
          </a:extLst>
        </xdr:cNvPr>
        <xdr:cNvSpPr/>
      </xdr:nvSpPr>
      <xdr:spPr>
        <a:xfrm>
          <a:off x="11647710" y="2607562"/>
          <a:ext cx="159600" cy="150567"/>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118300</xdr:colOff>
      <xdr:row>44</xdr:row>
      <xdr:rowOff>138279</xdr:rowOff>
    </xdr:from>
    <xdr:to>
      <xdr:col>15</xdr:col>
      <xdr:colOff>277900</xdr:colOff>
      <xdr:row>45</xdr:row>
      <xdr:rowOff>100440</xdr:rowOff>
    </xdr:to>
    <xdr:sp macro="" textlink="">
      <xdr:nvSpPr>
        <xdr:cNvPr id="42" name="Flecha arriba 41">
          <a:extLst>
            <a:ext uri="{FF2B5EF4-FFF2-40B4-BE49-F238E27FC236}">
              <a16:creationId xmlns:a16="http://schemas.microsoft.com/office/drawing/2014/main" xmlns="" id="{00000000-0008-0000-0800-00002A000000}"/>
            </a:ext>
          </a:extLst>
        </xdr:cNvPr>
        <xdr:cNvSpPr/>
      </xdr:nvSpPr>
      <xdr:spPr>
        <a:xfrm flipV="1">
          <a:off x="11642503" y="11725284"/>
          <a:ext cx="159600" cy="150568"/>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127826</xdr:colOff>
      <xdr:row>42</xdr:row>
      <xdr:rowOff>95466</xdr:rowOff>
    </xdr:from>
    <xdr:to>
      <xdr:col>15</xdr:col>
      <xdr:colOff>287426</xdr:colOff>
      <xdr:row>43</xdr:row>
      <xdr:rowOff>57627</xdr:rowOff>
    </xdr:to>
    <xdr:sp macro="" textlink="">
      <xdr:nvSpPr>
        <xdr:cNvPr id="43" name="Flecha arriba 42">
          <a:extLst>
            <a:ext uri="{FF2B5EF4-FFF2-40B4-BE49-F238E27FC236}">
              <a16:creationId xmlns:a16="http://schemas.microsoft.com/office/drawing/2014/main" xmlns="" id="{00000000-0008-0000-0800-00002B000000}"/>
            </a:ext>
          </a:extLst>
        </xdr:cNvPr>
        <xdr:cNvSpPr/>
      </xdr:nvSpPr>
      <xdr:spPr>
        <a:xfrm>
          <a:off x="11652029" y="11305658"/>
          <a:ext cx="159600" cy="150568"/>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94203</xdr:colOff>
      <xdr:row>15</xdr:row>
      <xdr:rowOff>125604</xdr:rowOff>
    </xdr:from>
    <xdr:to>
      <xdr:col>15</xdr:col>
      <xdr:colOff>253803</xdr:colOff>
      <xdr:row>16</xdr:row>
      <xdr:rowOff>91233</xdr:rowOff>
    </xdr:to>
    <xdr:sp macro="" textlink="">
      <xdr:nvSpPr>
        <xdr:cNvPr id="22" name="Flecha arriba 21">
          <a:extLst>
            <a:ext uri="{FF2B5EF4-FFF2-40B4-BE49-F238E27FC236}">
              <a16:creationId xmlns:a16="http://schemas.microsoft.com/office/drawing/2014/main" xmlns="" id="{00000000-0008-0000-0800-000029000000}"/>
            </a:ext>
          </a:extLst>
        </xdr:cNvPr>
        <xdr:cNvSpPr/>
      </xdr:nvSpPr>
      <xdr:spPr>
        <a:xfrm flipV="1">
          <a:off x="11618406" y="3181978"/>
          <a:ext cx="159600" cy="154035"/>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94203</xdr:colOff>
      <xdr:row>36</xdr:row>
      <xdr:rowOff>125604</xdr:rowOff>
    </xdr:from>
    <xdr:to>
      <xdr:col>15</xdr:col>
      <xdr:colOff>253803</xdr:colOff>
      <xdr:row>37</xdr:row>
      <xdr:rowOff>87765</xdr:rowOff>
    </xdr:to>
    <xdr:sp macro="" textlink="">
      <xdr:nvSpPr>
        <xdr:cNvPr id="25" name="Flecha arriba 24">
          <a:extLst>
            <a:ext uri="{FF2B5EF4-FFF2-40B4-BE49-F238E27FC236}">
              <a16:creationId xmlns:a16="http://schemas.microsoft.com/office/drawing/2014/main" xmlns="" id="{00000000-0008-0000-0800-00002B000000}"/>
            </a:ext>
          </a:extLst>
        </xdr:cNvPr>
        <xdr:cNvSpPr/>
      </xdr:nvSpPr>
      <xdr:spPr>
        <a:xfrm>
          <a:off x="11618406" y="9818077"/>
          <a:ext cx="159600" cy="150567"/>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104670</xdr:colOff>
      <xdr:row>38</xdr:row>
      <xdr:rowOff>230275</xdr:rowOff>
    </xdr:from>
    <xdr:to>
      <xdr:col>15</xdr:col>
      <xdr:colOff>264270</xdr:colOff>
      <xdr:row>39</xdr:row>
      <xdr:rowOff>87765</xdr:rowOff>
    </xdr:to>
    <xdr:sp macro="" textlink="">
      <xdr:nvSpPr>
        <xdr:cNvPr id="26" name="Flecha arriba 25">
          <a:extLst>
            <a:ext uri="{FF2B5EF4-FFF2-40B4-BE49-F238E27FC236}">
              <a16:creationId xmlns:a16="http://schemas.microsoft.com/office/drawing/2014/main" xmlns="" id="{00000000-0008-0000-0800-00002B000000}"/>
            </a:ext>
          </a:extLst>
        </xdr:cNvPr>
        <xdr:cNvSpPr/>
      </xdr:nvSpPr>
      <xdr:spPr>
        <a:xfrm>
          <a:off x="11628873" y="10299561"/>
          <a:ext cx="159600" cy="150567"/>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104670</xdr:colOff>
      <xdr:row>40</xdr:row>
      <xdr:rowOff>83736</xdr:rowOff>
    </xdr:from>
    <xdr:to>
      <xdr:col>15</xdr:col>
      <xdr:colOff>264270</xdr:colOff>
      <xdr:row>41</xdr:row>
      <xdr:rowOff>45897</xdr:rowOff>
    </xdr:to>
    <xdr:sp macro="" textlink="">
      <xdr:nvSpPr>
        <xdr:cNvPr id="28" name="Flecha arriba 27">
          <a:extLst>
            <a:ext uri="{FF2B5EF4-FFF2-40B4-BE49-F238E27FC236}">
              <a16:creationId xmlns:a16="http://schemas.microsoft.com/office/drawing/2014/main" xmlns="" id="{00000000-0008-0000-0800-00002B000000}"/>
            </a:ext>
          </a:extLst>
        </xdr:cNvPr>
        <xdr:cNvSpPr/>
      </xdr:nvSpPr>
      <xdr:spPr>
        <a:xfrm>
          <a:off x="11628873" y="10739176"/>
          <a:ext cx="159600" cy="150567"/>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238825</xdr:colOff>
      <xdr:row>31</xdr:row>
      <xdr:rowOff>21010</xdr:rowOff>
    </xdr:from>
    <xdr:to>
      <xdr:col>16</xdr:col>
      <xdr:colOff>95950</xdr:colOff>
      <xdr:row>48</xdr:row>
      <xdr:rowOff>163886</xdr:rowOff>
    </xdr:to>
    <xdr:graphicFrame macro="">
      <xdr:nvGraphicFramePr>
        <xdr:cNvPr id="6" name="Gráfico 5">
          <a:extLst>
            <a:ext uri="{FF2B5EF4-FFF2-40B4-BE49-F238E27FC236}">
              <a16:creationId xmlns:a16="http://schemas.microsoft.com/office/drawing/2014/main" xmlns=""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213612</xdr:colOff>
      <xdr:row>51</xdr:row>
      <xdr:rowOff>158283</xdr:rowOff>
    </xdr:from>
    <xdr:to>
      <xdr:col>16</xdr:col>
      <xdr:colOff>23112</xdr:colOff>
      <xdr:row>69</xdr:row>
      <xdr:rowOff>158282</xdr:rowOff>
    </xdr:to>
    <xdr:graphicFrame macro="">
      <xdr:nvGraphicFramePr>
        <xdr:cNvPr id="7" name="Gráfico 6">
          <a:extLst>
            <a:ext uri="{FF2B5EF4-FFF2-40B4-BE49-F238E27FC236}">
              <a16:creationId xmlns:a16="http://schemas.microsoft.com/office/drawing/2014/main" xmlns=""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145676</xdr:colOff>
      <xdr:row>5</xdr:row>
      <xdr:rowOff>56029</xdr:rowOff>
    </xdr:from>
    <xdr:to>
      <xdr:col>16</xdr:col>
      <xdr:colOff>258434</xdr:colOff>
      <xdr:row>25</xdr:row>
      <xdr:rowOff>52528</xdr:rowOff>
    </xdr:to>
    <xdr:graphicFrame macro="">
      <xdr:nvGraphicFramePr>
        <xdr:cNvPr id="9" name="Gráfico 8">
          <a:extLst>
            <a:ext uri="{FF2B5EF4-FFF2-40B4-BE49-F238E27FC236}">
              <a16:creationId xmlns:a16="http://schemas.microsoft.com/office/drawing/2014/main" xmlns=""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42334</xdr:colOff>
      <xdr:row>23</xdr:row>
      <xdr:rowOff>52917</xdr:rowOff>
    </xdr:to>
    <xdr:graphicFrame macro="">
      <xdr:nvGraphicFramePr>
        <xdr:cNvPr id="5" name="Gráfico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140232</xdr:rowOff>
    </xdr:from>
    <xdr:to>
      <xdr:col>11</xdr:col>
      <xdr:colOff>476249</xdr:colOff>
      <xdr:row>45</xdr:row>
      <xdr:rowOff>261937</xdr:rowOff>
    </xdr:to>
    <xdr:graphicFrame macro="">
      <xdr:nvGraphicFramePr>
        <xdr:cNvPr id="7" name="Gráfico 6">
          <a:extLst>
            <a:ext uri="{FF2B5EF4-FFF2-40B4-BE49-F238E27FC236}">
              <a16:creationId xmlns:a16="http://schemas.microsoft.com/office/drawing/2014/main" xmlns="" id="{00000000-0008-0000-0A00-000007000000}"/>
            </a:ext>
            <a:ext uri="{147F2762-F138-4A5C-976F-8EAC2B608ADB}">
              <a16:predDERef xmlns:a16="http://schemas.microsoft.com/office/drawing/2014/main" xmlns="" pre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74083</xdr:colOff>
      <xdr:row>0</xdr:row>
      <xdr:rowOff>42334</xdr:rowOff>
    </xdr:from>
    <xdr:to>
      <xdr:col>1</xdr:col>
      <xdr:colOff>994833</xdr:colOff>
      <xdr:row>1</xdr:row>
      <xdr:rowOff>137584</xdr:rowOff>
    </xdr:to>
    <xdr:sp macro="" textlink="">
      <xdr:nvSpPr>
        <xdr:cNvPr id="16" name="Rectángulo redondeado 15">
          <a:hlinkClick xmlns:r="http://schemas.openxmlformats.org/officeDocument/2006/relationships" r:id="rId3"/>
          <a:extLst>
            <a:ext uri="{FF2B5EF4-FFF2-40B4-BE49-F238E27FC236}">
              <a16:creationId xmlns:a16="http://schemas.microsoft.com/office/drawing/2014/main" xmlns="" id="{00000000-0008-0000-0A00-000010000000}"/>
            </a:ext>
          </a:extLst>
        </xdr:cNvPr>
        <xdr:cNvSpPr/>
      </xdr:nvSpPr>
      <xdr:spPr>
        <a:xfrm>
          <a:off x="158750" y="42334"/>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698500</xdr:colOff>
      <xdr:row>0</xdr:row>
      <xdr:rowOff>31751</xdr:rowOff>
    </xdr:from>
    <xdr:to>
      <xdr:col>16</xdr:col>
      <xdr:colOff>238254</xdr:colOff>
      <xdr:row>1</xdr:row>
      <xdr:rowOff>154879</xdr:rowOff>
    </xdr:to>
    <xdr:sp macro="" textlink="">
      <xdr:nvSpPr>
        <xdr:cNvPr id="18" name="Flecha izquierda 17">
          <a:hlinkClick xmlns:r="http://schemas.openxmlformats.org/officeDocument/2006/relationships" r:id="rId4"/>
          <a:extLst>
            <a:ext uri="{FF2B5EF4-FFF2-40B4-BE49-F238E27FC236}">
              <a16:creationId xmlns:a16="http://schemas.microsoft.com/office/drawing/2014/main" xmlns="" id="{00000000-0008-0000-0A00-000012000000}"/>
            </a:ext>
          </a:extLst>
        </xdr:cNvPr>
        <xdr:cNvSpPr/>
      </xdr:nvSpPr>
      <xdr:spPr>
        <a:xfrm>
          <a:off x="12192000"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437116</xdr:colOff>
      <xdr:row>0</xdr:row>
      <xdr:rowOff>33145</xdr:rowOff>
    </xdr:from>
    <xdr:to>
      <xdr:col>16</xdr:col>
      <xdr:colOff>855287</xdr:colOff>
      <xdr:row>1</xdr:row>
      <xdr:rowOff>156273</xdr:rowOff>
    </xdr:to>
    <xdr:sp macro="" textlink="">
      <xdr:nvSpPr>
        <xdr:cNvPr id="19" name="Flecha izquierda 18">
          <a:hlinkClick xmlns:r="http://schemas.openxmlformats.org/officeDocument/2006/relationships" r:id="rId5"/>
          <a:extLst>
            <a:ext uri="{FF2B5EF4-FFF2-40B4-BE49-F238E27FC236}">
              <a16:creationId xmlns:a16="http://schemas.microsoft.com/office/drawing/2014/main" xmlns="" id="{00000000-0008-0000-0A00-000013000000}"/>
            </a:ext>
          </a:extLst>
        </xdr:cNvPr>
        <xdr:cNvSpPr/>
      </xdr:nvSpPr>
      <xdr:spPr>
        <a:xfrm flipH="1">
          <a:off x="12809033"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51</xdr:row>
      <xdr:rowOff>42334</xdr:rowOff>
    </xdr:from>
    <xdr:to>
      <xdr:col>1</xdr:col>
      <xdr:colOff>994833</xdr:colOff>
      <xdr:row>52</xdr:row>
      <xdr:rowOff>137584</xdr:rowOff>
    </xdr:to>
    <xdr:sp macro="" textlink="">
      <xdr:nvSpPr>
        <xdr:cNvPr id="30" name="Rectángulo redondeado 29">
          <a:hlinkClick xmlns:r="http://schemas.openxmlformats.org/officeDocument/2006/relationships" r:id="rId3"/>
          <a:extLst>
            <a:ext uri="{FF2B5EF4-FFF2-40B4-BE49-F238E27FC236}">
              <a16:creationId xmlns:a16="http://schemas.microsoft.com/office/drawing/2014/main" xmlns="" id="{00000000-0008-0000-0A00-00001E000000}"/>
            </a:ext>
          </a:extLst>
        </xdr:cNvPr>
        <xdr:cNvSpPr/>
      </xdr:nvSpPr>
      <xdr:spPr>
        <a:xfrm>
          <a:off x="158750" y="42334"/>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698500</xdr:colOff>
      <xdr:row>51</xdr:row>
      <xdr:rowOff>31751</xdr:rowOff>
    </xdr:from>
    <xdr:to>
      <xdr:col>16</xdr:col>
      <xdr:colOff>238254</xdr:colOff>
      <xdr:row>52</xdr:row>
      <xdr:rowOff>154879</xdr:rowOff>
    </xdr:to>
    <xdr:sp macro="" textlink="">
      <xdr:nvSpPr>
        <xdr:cNvPr id="31" name="Flecha izquierda 30">
          <a:hlinkClick xmlns:r="http://schemas.openxmlformats.org/officeDocument/2006/relationships" r:id="rId4"/>
          <a:extLst>
            <a:ext uri="{FF2B5EF4-FFF2-40B4-BE49-F238E27FC236}">
              <a16:creationId xmlns:a16="http://schemas.microsoft.com/office/drawing/2014/main" xmlns="" id="{00000000-0008-0000-0A00-00001F000000}"/>
            </a:ext>
          </a:extLst>
        </xdr:cNvPr>
        <xdr:cNvSpPr/>
      </xdr:nvSpPr>
      <xdr:spPr>
        <a:xfrm>
          <a:off x="12192000"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437116</xdr:colOff>
      <xdr:row>51</xdr:row>
      <xdr:rowOff>33145</xdr:rowOff>
    </xdr:from>
    <xdr:to>
      <xdr:col>16</xdr:col>
      <xdr:colOff>855287</xdr:colOff>
      <xdr:row>52</xdr:row>
      <xdr:rowOff>156273</xdr:rowOff>
    </xdr:to>
    <xdr:sp macro="" textlink="">
      <xdr:nvSpPr>
        <xdr:cNvPr id="32" name="Flecha izquierda 31">
          <a:hlinkClick xmlns:r="http://schemas.openxmlformats.org/officeDocument/2006/relationships" r:id="rId5"/>
          <a:extLst>
            <a:ext uri="{FF2B5EF4-FFF2-40B4-BE49-F238E27FC236}">
              <a16:creationId xmlns:a16="http://schemas.microsoft.com/office/drawing/2014/main" xmlns="" id="{00000000-0008-0000-0A00-000020000000}"/>
            </a:ext>
          </a:extLst>
        </xdr:cNvPr>
        <xdr:cNvSpPr/>
      </xdr:nvSpPr>
      <xdr:spPr>
        <a:xfrm flipH="1">
          <a:off x="12809033"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119063</xdr:colOff>
      <xdr:row>40</xdr:row>
      <xdr:rowOff>83343</xdr:rowOff>
    </xdr:from>
    <xdr:to>
      <xdr:col>15</xdr:col>
      <xdr:colOff>325967</xdr:colOff>
      <xdr:row>41</xdr:row>
      <xdr:rowOff>90751</xdr:rowOff>
    </xdr:to>
    <xdr:sp macro="" textlink="">
      <xdr:nvSpPr>
        <xdr:cNvPr id="24" name="Flecha arriba 23">
          <a:extLst>
            <a:ext uri="{FF2B5EF4-FFF2-40B4-BE49-F238E27FC236}">
              <a16:creationId xmlns:a16="http://schemas.microsoft.com/office/drawing/2014/main" xmlns="" id="{00000000-0008-0000-0A00-000018000000}"/>
            </a:ext>
          </a:extLst>
        </xdr:cNvPr>
        <xdr:cNvSpPr/>
      </xdr:nvSpPr>
      <xdr:spPr>
        <a:xfrm>
          <a:off x="11608594" y="9072562"/>
          <a:ext cx="206904" cy="197908"/>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140174</xdr:colOff>
      <xdr:row>42</xdr:row>
      <xdr:rowOff>116682</xdr:rowOff>
    </xdr:from>
    <xdr:to>
      <xdr:col>15</xdr:col>
      <xdr:colOff>299774</xdr:colOff>
      <xdr:row>43</xdr:row>
      <xdr:rowOff>78843</xdr:rowOff>
    </xdr:to>
    <xdr:sp macro="" textlink="">
      <xdr:nvSpPr>
        <xdr:cNvPr id="26" name="Flecha arriba 25">
          <a:extLst>
            <a:ext uri="{FF2B5EF4-FFF2-40B4-BE49-F238E27FC236}">
              <a16:creationId xmlns:a16="http://schemas.microsoft.com/office/drawing/2014/main" xmlns="" id="{00000000-0008-0000-0A00-00001A000000}"/>
            </a:ext>
          </a:extLst>
        </xdr:cNvPr>
        <xdr:cNvSpPr/>
      </xdr:nvSpPr>
      <xdr:spPr>
        <a:xfrm>
          <a:off x="11629705" y="9486901"/>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144940</xdr:colOff>
      <xdr:row>48</xdr:row>
      <xdr:rowOff>109522</xdr:rowOff>
    </xdr:from>
    <xdr:to>
      <xdr:col>15</xdr:col>
      <xdr:colOff>304540</xdr:colOff>
      <xdr:row>49</xdr:row>
      <xdr:rowOff>71683</xdr:rowOff>
    </xdr:to>
    <xdr:sp macro="" textlink="">
      <xdr:nvSpPr>
        <xdr:cNvPr id="34" name="Flecha arriba 33">
          <a:extLst>
            <a:ext uri="{FF2B5EF4-FFF2-40B4-BE49-F238E27FC236}">
              <a16:creationId xmlns:a16="http://schemas.microsoft.com/office/drawing/2014/main" xmlns="" id="{00000000-0008-0000-0A00-000022000000}"/>
            </a:ext>
          </a:extLst>
        </xdr:cNvPr>
        <xdr:cNvSpPr/>
      </xdr:nvSpPr>
      <xdr:spPr>
        <a:xfrm flipV="1">
          <a:off x="11634471" y="10848960"/>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166684</xdr:colOff>
      <xdr:row>7</xdr:row>
      <xdr:rowOff>71436</xdr:rowOff>
    </xdr:from>
    <xdr:to>
      <xdr:col>15</xdr:col>
      <xdr:colOff>373588</xdr:colOff>
      <xdr:row>8</xdr:row>
      <xdr:rowOff>90750</xdr:rowOff>
    </xdr:to>
    <xdr:sp macro="" textlink="">
      <xdr:nvSpPr>
        <xdr:cNvPr id="35" name="Flecha arriba 34">
          <a:extLst>
            <a:ext uri="{FF2B5EF4-FFF2-40B4-BE49-F238E27FC236}">
              <a16:creationId xmlns:a16="http://schemas.microsoft.com/office/drawing/2014/main" xmlns="" id="{00000000-0008-0000-0A00-000023000000}"/>
            </a:ext>
          </a:extLst>
        </xdr:cNvPr>
        <xdr:cNvSpPr/>
      </xdr:nvSpPr>
      <xdr:spPr>
        <a:xfrm>
          <a:off x="11656215" y="1404936"/>
          <a:ext cx="206904" cy="197908"/>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187795</xdr:colOff>
      <xdr:row>9</xdr:row>
      <xdr:rowOff>116681</xdr:rowOff>
    </xdr:from>
    <xdr:to>
      <xdr:col>15</xdr:col>
      <xdr:colOff>347395</xdr:colOff>
      <xdr:row>10</xdr:row>
      <xdr:rowOff>78842</xdr:rowOff>
    </xdr:to>
    <xdr:sp macro="" textlink="">
      <xdr:nvSpPr>
        <xdr:cNvPr id="36" name="Flecha arriba 35">
          <a:extLst>
            <a:ext uri="{FF2B5EF4-FFF2-40B4-BE49-F238E27FC236}">
              <a16:creationId xmlns:a16="http://schemas.microsoft.com/office/drawing/2014/main" xmlns="" id="{00000000-0008-0000-0A00-000024000000}"/>
            </a:ext>
          </a:extLst>
        </xdr:cNvPr>
        <xdr:cNvSpPr/>
      </xdr:nvSpPr>
      <xdr:spPr>
        <a:xfrm>
          <a:off x="11677326" y="1807369"/>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185416</xdr:colOff>
      <xdr:row>11</xdr:row>
      <xdr:rowOff>138108</xdr:rowOff>
    </xdr:from>
    <xdr:to>
      <xdr:col>15</xdr:col>
      <xdr:colOff>345016</xdr:colOff>
      <xdr:row>12</xdr:row>
      <xdr:rowOff>100269</xdr:rowOff>
    </xdr:to>
    <xdr:sp macro="" textlink="">
      <xdr:nvSpPr>
        <xdr:cNvPr id="37" name="Flecha arriba 36">
          <a:extLst>
            <a:ext uri="{FF2B5EF4-FFF2-40B4-BE49-F238E27FC236}">
              <a16:creationId xmlns:a16="http://schemas.microsoft.com/office/drawing/2014/main" xmlns="" id="{00000000-0008-0000-0A00-000025000000}"/>
            </a:ext>
          </a:extLst>
        </xdr:cNvPr>
        <xdr:cNvSpPr/>
      </xdr:nvSpPr>
      <xdr:spPr>
        <a:xfrm>
          <a:off x="11674947" y="2209796"/>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194942</xdr:colOff>
      <xdr:row>14</xdr:row>
      <xdr:rowOff>16660</xdr:rowOff>
    </xdr:from>
    <xdr:to>
      <xdr:col>15</xdr:col>
      <xdr:colOff>354542</xdr:colOff>
      <xdr:row>14</xdr:row>
      <xdr:rowOff>169321</xdr:rowOff>
    </xdr:to>
    <xdr:sp macro="" textlink="">
      <xdr:nvSpPr>
        <xdr:cNvPr id="38" name="Flecha arriba 37">
          <a:extLst>
            <a:ext uri="{FF2B5EF4-FFF2-40B4-BE49-F238E27FC236}">
              <a16:creationId xmlns:a16="http://schemas.microsoft.com/office/drawing/2014/main" xmlns="" id="{00000000-0008-0000-0A00-000026000000}"/>
            </a:ext>
          </a:extLst>
        </xdr:cNvPr>
        <xdr:cNvSpPr/>
      </xdr:nvSpPr>
      <xdr:spPr>
        <a:xfrm>
          <a:off x="11684473" y="2683660"/>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192561</xdr:colOff>
      <xdr:row>15</xdr:row>
      <xdr:rowOff>109522</xdr:rowOff>
    </xdr:from>
    <xdr:to>
      <xdr:col>15</xdr:col>
      <xdr:colOff>352161</xdr:colOff>
      <xdr:row>16</xdr:row>
      <xdr:rowOff>71683</xdr:rowOff>
    </xdr:to>
    <xdr:sp macro="" textlink="">
      <xdr:nvSpPr>
        <xdr:cNvPr id="39" name="Flecha arriba 38">
          <a:extLst>
            <a:ext uri="{FF2B5EF4-FFF2-40B4-BE49-F238E27FC236}">
              <a16:creationId xmlns:a16="http://schemas.microsoft.com/office/drawing/2014/main" xmlns="" id="{00000000-0008-0000-0A00-000027000000}"/>
            </a:ext>
          </a:extLst>
        </xdr:cNvPr>
        <xdr:cNvSpPr/>
      </xdr:nvSpPr>
      <xdr:spPr>
        <a:xfrm>
          <a:off x="11682092" y="3145616"/>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135415</xdr:colOff>
      <xdr:row>44</xdr:row>
      <xdr:rowOff>219064</xdr:rowOff>
    </xdr:from>
    <xdr:to>
      <xdr:col>15</xdr:col>
      <xdr:colOff>295015</xdr:colOff>
      <xdr:row>45</xdr:row>
      <xdr:rowOff>109787</xdr:rowOff>
    </xdr:to>
    <xdr:sp macro="" textlink="">
      <xdr:nvSpPr>
        <xdr:cNvPr id="20" name="Flecha arriba 19">
          <a:extLst>
            <a:ext uri="{FF2B5EF4-FFF2-40B4-BE49-F238E27FC236}">
              <a16:creationId xmlns:a16="http://schemas.microsoft.com/office/drawing/2014/main" xmlns="" id="{00000000-0008-0000-0A00-000021000000}"/>
            </a:ext>
          </a:extLst>
        </xdr:cNvPr>
        <xdr:cNvSpPr/>
      </xdr:nvSpPr>
      <xdr:spPr>
        <a:xfrm>
          <a:off x="11624946" y="10267939"/>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133034</xdr:colOff>
      <xdr:row>46</xdr:row>
      <xdr:rowOff>109527</xdr:rowOff>
    </xdr:from>
    <xdr:to>
      <xdr:col>15</xdr:col>
      <xdr:colOff>292634</xdr:colOff>
      <xdr:row>47</xdr:row>
      <xdr:rowOff>71688</xdr:rowOff>
    </xdr:to>
    <xdr:sp macro="" textlink="">
      <xdr:nvSpPr>
        <xdr:cNvPr id="22" name="Flecha arriba 21">
          <a:extLst>
            <a:ext uri="{FF2B5EF4-FFF2-40B4-BE49-F238E27FC236}">
              <a16:creationId xmlns:a16="http://schemas.microsoft.com/office/drawing/2014/main" xmlns="" id="{00000000-0008-0000-0A00-000021000000}"/>
            </a:ext>
          </a:extLst>
        </xdr:cNvPr>
        <xdr:cNvSpPr/>
      </xdr:nvSpPr>
      <xdr:spPr>
        <a:xfrm>
          <a:off x="11622565" y="10765621"/>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340519</xdr:colOff>
      <xdr:row>19</xdr:row>
      <xdr:rowOff>169068</xdr:rowOff>
    </xdr:from>
    <xdr:to>
      <xdr:col>15</xdr:col>
      <xdr:colOff>809625</xdr:colOff>
      <xdr:row>34</xdr:row>
      <xdr:rowOff>166687</xdr:rowOff>
    </xdr:to>
    <xdr:graphicFrame macro="">
      <xdr:nvGraphicFramePr>
        <xdr:cNvPr id="2" name="Gráfico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646904</xdr:colOff>
      <xdr:row>37</xdr:row>
      <xdr:rowOff>174625</xdr:rowOff>
    </xdr:from>
    <xdr:to>
      <xdr:col>15</xdr:col>
      <xdr:colOff>758030</xdr:colOff>
      <xdr:row>52</xdr:row>
      <xdr:rowOff>178594</xdr:rowOff>
    </xdr:to>
    <xdr:graphicFrame macro="">
      <xdr:nvGraphicFramePr>
        <xdr:cNvPr id="3" name="Gráfico 2">
          <a:extLst>
            <a:ext uri="{FF2B5EF4-FFF2-40B4-BE49-F238E27FC236}">
              <a16:creationId xmlns:a16="http://schemas.microsoft.com/office/drawing/2014/main" xmlns=""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351461</xdr:colOff>
      <xdr:row>55</xdr:row>
      <xdr:rowOff>184944</xdr:rowOff>
    </xdr:from>
    <xdr:to>
      <xdr:col>16</xdr:col>
      <xdr:colOff>350931</xdr:colOff>
      <xdr:row>71</xdr:row>
      <xdr:rowOff>145257</xdr:rowOff>
    </xdr:to>
    <xdr:graphicFrame macro="">
      <xdr:nvGraphicFramePr>
        <xdr:cNvPr id="8" name="Gráfico 7">
          <a:extLst>
            <a:ext uri="{FF2B5EF4-FFF2-40B4-BE49-F238E27FC236}">
              <a16:creationId xmlns:a16="http://schemas.microsoft.com/office/drawing/2014/main" xmlns=""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494242</xdr:colOff>
      <xdr:row>73</xdr:row>
      <xdr:rowOff>117739</xdr:rowOff>
    </xdr:from>
    <xdr:to>
      <xdr:col>16</xdr:col>
      <xdr:colOff>757767</xdr:colOff>
      <xdr:row>88</xdr:row>
      <xdr:rowOff>185737</xdr:rowOff>
    </xdr:to>
    <xdr:graphicFrame macro="">
      <xdr:nvGraphicFramePr>
        <xdr:cNvPr id="11" name="Gráfico 10">
          <a:extLst>
            <a:ext uri="{FF2B5EF4-FFF2-40B4-BE49-F238E27FC236}">
              <a16:creationId xmlns:a16="http://schemas.microsoft.com/office/drawing/2014/main" xmlns=""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587375</xdr:colOff>
      <xdr:row>128</xdr:row>
      <xdr:rowOff>80961</xdr:rowOff>
    </xdr:from>
    <xdr:to>
      <xdr:col>15</xdr:col>
      <xdr:colOff>635000</xdr:colOff>
      <xdr:row>143</xdr:row>
      <xdr:rowOff>123825</xdr:rowOff>
    </xdr:to>
    <xdr:graphicFrame macro="">
      <xdr:nvGraphicFramePr>
        <xdr:cNvPr id="5" name="Gráfico 4">
          <a:extLst>
            <a:ext uri="{FF2B5EF4-FFF2-40B4-BE49-F238E27FC236}">
              <a16:creationId xmlns:a16="http://schemas.microsoft.com/office/drawing/2014/main" xmlns=""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355600</xdr:colOff>
      <xdr:row>4</xdr:row>
      <xdr:rowOff>26458</xdr:rowOff>
    </xdr:from>
    <xdr:to>
      <xdr:col>15</xdr:col>
      <xdr:colOff>736600</xdr:colOff>
      <xdr:row>19</xdr:row>
      <xdr:rowOff>59795</xdr:rowOff>
    </xdr:to>
    <xdr:graphicFrame macro="">
      <xdr:nvGraphicFramePr>
        <xdr:cNvPr id="9" name="Gráfico 8">
          <a:extLst>
            <a:ext uri="{FF2B5EF4-FFF2-40B4-BE49-F238E27FC236}">
              <a16:creationId xmlns:a16="http://schemas.microsoft.com/office/drawing/2014/main" xmlns=""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107</xdr:row>
      <xdr:rowOff>19051</xdr:rowOff>
    </xdr:from>
    <xdr:to>
      <xdr:col>7</xdr:col>
      <xdr:colOff>771525</xdr:colOff>
      <xdr:row>126</xdr:row>
      <xdr:rowOff>119062</xdr:rowOff>
    </xdr:to>
    <xdr:graphicFrame macro="">
      <xdr:nvGraphicFramePr>
        <xdr:cNvPr id="6" name="Gráfico 5">
          <a:extLst>
            <a:ext uri="{FF2B5EF4-FFF2-40B4-BE49-F238E27FC236}">
              <a16:creationId xmlns:a16="http://schemas.microsoft.com/office/drawing/2014/main" xmlns=""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895350</xdr:colOff>
      <xdr:row>107</xdr:row>
      <xdr:rowOff>19049</xdr:rowOff>
    </xdr:from>
    <xdr:to>
      <xdr:col>15</xdr:col>
      <xdr:colOff>666750</xdr:colOff>
      <xdr:row>126</xdr:row>
      <xdr:rowOff>11906</xdr:rowOff>
    </xdr:to>
    <xdr:graphicFrame macro="">
      <xdr:nvGraphicFramePr>
        <xdr:cNvPr id="7" name="Gráfico 6">
          <a:extLst>
            <a:ext uri="{FF2B5EF4-FFF2-40B4-BE49-F238E27FC236}">
              <a16:creationId xmlns:a16="http://schemas.microsoft.com/office/drawing/2014/main" xmlns=""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74084</xdr:colOff>
      <xdr:row>0</xdr:row>
      <xdr:rowOff>52917</xdr:rowOff>
    </xdr:from>
    <xdr:to>
      <xdr:col>1</xdr:col>
      <xdr:colOff>994834</xdr:colOff>
      <xdr:row>1</xdr:row>
      <xdr:rowOff>148167</xdr:rowOff>
    </xdr:to>
    <xdr:sp macro="" textlink="">
      <xdr:nvSpPr>
        <xdr:cNvPr id="10" name="Rectángulo redondeado 9">
          <a:hlinkClick xmlns:r="http://schemas.openxmlformats.org/officeDocument/2006/relationships" r:id="rId9"/>
          <a:extLst>
            <a:ext uri="{FF2B5EF4-FFF2-40B4-BE49-F238E27FC236}">
              <a16:creationId xmlns:a16="http://schemas.microsoft.com/office/drawing/2014/main" xmlns="" id="{00000000-0008-0000-0B00-00000A000000}"/>
            </a:ext>
          </a:extLst>
        </xdr:cNvPr>
        <xdr:cNvSpPr/>
      </xdr:nvSpPr>
      <xdr:spPr>
        <a:xfrm>
          <a:off x="201084" y="52917"/>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705970</xdr:colOff>
      <xdr:row>0</xdr:row>
      <xdr:rowOff>33618</xdr:rowOff>
    </xdr:from>
    <xdr:to>
      <xdr:col>15</xdr:col>
      <xdr:colOff>227671</xdr:colOff>
      <xdr:row>1</xdr:row>
      <xdr:rowOff>156746</xdr:rowOff>
    </xdr:to>
    <xdr:sp macro="" textlink="">
      <xdr:nvSpPr>
        <xdr:cNvPr id="12" name="Flecha izquierda 11">
          <a:hlinkClick xmlns:r="http://schemas.openxmlformats.org/officeDocument/2006/relationships" r:id="rId10"/>
          <a:extLst>
            <a:ext uri="{FF2B5EF4-FFF2-40B4-BE49-F238E27FC236}">
              <a16:creationId xmlns:a16="http://schemas.microsoft.com/office/drawing/2014/main" xmlns="" id="{00000000-0008-0000-0B00-00000C000000}"/>
            </a:ext>
          </a:extLst>
        </xdr:cNvPr>
        <xdr:cNvSpPr/>
      </xdr:nvSpPr>
      <xdr:spPr>
        <a:xfrm>
          <a:off x="12248029" y="33618"/>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426533</xdr:colOff>
      <xdr:row>0</xdr:row>
      <xdr:rowOff>35012</xdr:rowOff>
    </xdr:from>
    <xdr:to>
      <xdr:col>15</xdr:col>
      <xdr:colOff>844704</xdr:colOff>
      <xdr:row>1</xdr:row>
      <xdr:rowOff>158140</xdr:rowOff>
    </xdr:to>
    <xdr:sp macro="" textlink="">
      <xdr:nvSpPr>
        <xdr:cNvPr id="13" name="Flecha izquierda 12">
          <a:hlinkClick xmlns:r="http://schemas.openxmlformats.org/officeDocument/2006/relationships" r:id="rId11"/>
          <a:extLst>
            <a:ext uri="{FF2B5EF4-FFF2-40B4-BE49-F238E27FC236}">
              <a16:creationId xmlns:a16="http://schemas.microsoft.com/office/drawing/2014/main" xmlns="" id="{00000000-0008-0000-0B00-00000D000000}"/>
            </a:ext>
          </a:extLst>
        </xdr:cNvPr>
        <xdr:cNvSpPr/>
      </xdr:nvSpPr>
      <xdr:spPr>
        <a:xfrm flipH="1">
          <a:off x="12865062" y="350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74084</xdr:colOff>
      <xdr:row>145</xdr:row>
      <xdr:rowOff>52917</xdr:rowOff>
    </xdr:from>
    <xdr:to>
      <xdr:col>1</xdr:col>
      <xdr:colOff>994834</xdr:colOff>
      <xdr:row>146</xdr:row>
      <xdr:rowOff>148167</xdr:rowOff>
    </xdr:to>
    <xdr:sp macro="" textlink="">
      <xdr:nvSpPr>
        <xdr:cNvPr id="17" name="Rectángulo redondeado 16">
          <a:hlinkClick xmlns:r="http://schemas.openxmlformats.org/officeDocument/2006/relationships" r:id="rId9"/>
          <a:extLst>
            <a:ext uri="{FF2B5EF4-FFF2-40B4-BE49-F238E27FC236}">
              <a16:creationId xmlns:a16="http://schemas.microsoft.com/office/drawing/2014/main" xmlns="" id="{00000000-0008-0000-0B00-000011000000}"/>
            </a:ext>
          </a:extLst>
        </xdr:cNvPr>
        <xdr:cNvSpPr/>
      </xdr:nvSpPr>
      <xdr:spPr>
        <a:xfrm>
          <a:off x="197349" y="52917"/>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705970</xdr:colOff>
      <xdr:row>145</xdr:row>
      <xdr:rowOff>33618</xdr:rowOff>
    </xdr:from>
    <xdr:to>
      <xdr:col>15</xdr:col>
      <xdr:colOff>227671</xdr:colOff>
      <xdr:row>146</xdr:row>
      <xdr:rowOff>156746</xdr:rowOff>
    </xdr:to>
    <xdr:sp macro="" textlink="">
      <xdr:nvSpPr>
        <xdr:cNvPr id="18" name="Flecha izquierda 17">
          <a:hlinkClick xmlns:r="http://schemas.openxmlformats.org/officeDocument/2006/relationships" r:id="rId10"/>
          <a:extLst>
            <a:ext uri="{FF2B5EF4-FFF2-40B4-BE49-F238E27FC236}">
              <a16:creationId xmlns:a16="http://schemas.microsoft.com/office/drawing/2014/main" xmlns="" id="{00000000-0008-0000-0B00-000012000000}"/>
            </a:ext>
          </a:extLst>
        </xdr:cNvPr>
        <xdr:cNvSpPr/>
      </xdr:nvSpPr>
      <xdr:spPr>
        <a:xfrm>
          <a:off x="12248029" y="33618"/>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426533</xdr:colOff>
      <xdr:row>145</xdr:row>
      <xdr:rowOff>35012</xdr:rowOff>
    </xdr:from>
    <xdr:to>
      <xdr:col>15</xdr:col>
      <xdr:colOff>844704</xdr:colOff>
      <xdr:row>146</xdr:row>
      <xdr:rowOff>158140</xdr:rowOff>
    </xdr:to>
    <xdr:sp macro="" textlink="">
      <xdr:nvSpPr>
        <xdr:cNvPr id="19" name="Flecha izquierda 18">
          <a:hlinkClick xmlns:r="http://schemas.openxmlformats.org/officeDocument/2006/relationships" r:id="rId11"/>
          <a:extLst>
            <a:ext uri="{FF2B5EF4-FFF2-40B4-BE49-F238E27FC236}">
              <a16:creationId xmlns:a16="http://schemas.microsoft.com/office/drawing/2014/main" xmlns="" id="{00000000-0008-0000-0B00-000013000000}"/>
            </a:ext>
          </a:extLst>
        </xdr:cNvPr>
        <xdr:cNvSpPr/>
      </xdr:nvSpPr>
      <xdr:spPr>
        <a:xfrm flipH="1">
          <a:off x="12865062" y="350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154159</xdr:colOff>
      <xdr:row>27</xdr:row>
      <xdr:rowOff>108326</xdr:rowOff>
    </xdr:from>
    <xdr:to>
      <xdr:col>16</xdr:col>
      <xdr:colOff>373856</xdr:colOff>
      <xdr:row>36</xdr:row>
      <xdr:rowOff>111127</xdr:rowOff>
    </xdr:to>
    <xdr:graphicFrame macro="">
      <xdr:nvGraphicFramePr>
        <xdr:cNvPr id="2" name="Gráfico 1">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329872</xdr:colOff>
      <xdr:row>40</xdr:row>
      <xdr:rowOff>3501</xdr:rowOff>
    </xdr:from>
    <xdr:to>
      <xdr:col>16</xdr:col>
      <xdr:colOff>370416</xdr:colOff>
      <xdr:row>57</xdr:row>
      <xdr:rowOff>222716</xdr:rowOff>
    </xdr:to>
    <xdr:graphicFrame macro="">
      <xdr:nvGraphicFramePr>
        <xdr:cNvPr id="3" name="Gráfico 2">
          <a:extLst>
            <a:ext uri="{FF2B5EF4-FFF2-40B4-BE49-F238E27FC236}">
              <a16:creationId xmlns:a16="http://schemas.microsoft.com/office/drawing/2014/main" xmlns=""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168087</xdr:colOff>
      <xdr:row>4</xdr:row>
      <xdr:rowOff>50425</xdr:rowOff>
    </xdr:from>
    <xdr:to>
      <xdr:col>16</xdr:col>
      <xdr:colOff>352425</xdr:colOff>
      <xdr:row>24</xdr:row>
      <xdr:rowOff>46924</xdr:rowOff>
    </xdr:to>
    <xdr:graphicFrame macro="">
      <xdr:nvGraphicFramePr>
        <xdr:cNvPr id="4" name="Gráfico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83344</xdr:colOff>
      <xdr:row>0</xdr:row>
      <xdr:rowOff>47625</xdr:rowOff>
    </xdr:from>
    <xdr:to>
      <xdr:col>1</xdr:col>
      <xdr:colOff>1004094</xdr:colOff>
      <xdr:row>1</xdr:row>
      <xdr:rowOff>142875</xdr:rowOff>
    </xdr:to>
    <xdr:sp macro="" textlink="">
      <xdr:nvSpPr>
        <xdr:cNvPr id="6" name="Rectángulo redondeado 5">
          <a:hlinkClick xmlns:r="http://schemas.openxmlformats.org/officeDocument/2006/relationships" r:id="rId4"/>
          <a:extLst>
            <a:ext uri="{FF2B5EF4-FFF2-40B4-BE49-F238E27FC236}">
              <a16:creationId xmlns:a16="http://schemas.microsoft.com/office/drawing/2014/main" xmlns="" id="{00000000-0008-0000-0D00-000006000000}"/>
            </a:ext>
          </a:extLst>
        </xdr:cNvPr>
        <xdr:cNvSpPr/>
      </xdr:nvSpPr>
      <xdr:spPr>
        <a:xfrm>
          <a:off x="20240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273843</xdr:colOff>
      <xdr:row>0</xdr:row>
      <xdr:rowOff>23812</xdr:rowOff>
    </xdr:from>
    <xdr:to>
      <xdr:col>15</xdr:col>
      <xdr:colOff>692014</xdr:colOff>
      <xdr:row>1</xdr:row>
      <xdr:rowOff>146940</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0D00-000007000000}"/>
            </a:ext>
          </a:extLst>
        </xdr:cNvPr>
        <xdr:cNvSpPr/>
      </xdr:nvSpPr>
      <xdr:spPr>
        <a:xfrm>
          <a:off x="14096999"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128876</xdr:colOff>
      <xdr:row>0</xdr:row>
      <xdr:rowOff>25206</xdr:rowOff>
    </xdr:from>
    <xdr:to>
      <xdr:col>16</xdr:col>
      <xdr:colOff>547047</xdr:colOff>
      <xdr:row>1</xdr:row>
      <xdr:rowOff>148334</xdr:rowOff>
    </xdr:to>
    <xdr:sp macro="" textlink="">
      <xdr:nvSpPr>
        <xdr:cNvPr id="8" name="Flecha izquierda 7">
          <a:hlinkClick xmlns:r="http://schemas.openxmlformats.org/officeDocument/2006/relationships" r:id="rId6"/>
          <a:extLst>
            <a:ext uri="{FF2B5EF4-FFF2-40B4-BE49-F238E27FC236}">
              <a16:creationId xmlns:a16="http://schemas.microsoft.com/office/drawing/2014/main" xmlns="" id="{00000000-0008-0000-0D00-000008000000}"/>
            </a:ext>
          </a:extLst>
        </xdr:cNvPr>
        <xdr:cNvSpPr/>
      </xdr:nvSpPr>
      <xdr:spPr>
        <a:xfrm flipH="1">
          <a:off x="14714032" y="2520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83344</xdr:colOff>
      <xdr:row>99</xdr:row>
      <xdr:rowOff>47625</xdr:rowOff>
    </xdr:from>
    <xdr:to>
      <xdr:col>1</xdr:col>
      <xdr:colOff>1004094</xdr:colOff>
      <xdr:row>100</xdr:row>
      <xdr:rowOff>142875</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xmlns="" id="{00000000-0008-0000-0D00-000009000000}"/>
            </a:ext>
          </a:extLst>
        </xdr:cNvPr>
        <xdr:cNvSpPr/>
      </xdr:nvSpPr>
      <xdr:spPr>
        <a:xfrm>
          <a:off x="20240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273843</xdr:colOff>
      <xdr:row>99</xdr:row>
      <xdr:rowOff>23812</xdr:rowOff>
    </xdr:from>
    <xdr:to>
      <xdr:col>15</xdr:col>
      <xdr:colOff>692014</xdr:colOff>
      <xdr:row>100</xdr:row>
      <xdr:rowOff>146940</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0D00-00000A000000}"/>
            </a:ext>
          </a:extLst>
        </xdr:cNvPr>
        <xdr:cNvSpPr/>
      </xdr:nvSpPr>
      <xdr:spPr>
        <a:xfrm>
          <a:off x="14096999"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128876</xdr:colOff>
      <xdr:row>99</xdr:row>
      <xdr:rowOff>25206</xdr:rowOff>
    </xdr:from>
    <xdr:to>
      <xdr:col>16</xdr:col>
      <xdr:colOff>547047</xdr:colOff>
      <xdr:row>100</xdr:row>
      <xdr:rowOff>148334</xdr:rowOff>
    </xdr:to>
    <xdr:sp macro="" textlink="">
      <xdr:nvSpPr>
        <xdr:cNvPr id="11" name="Flecha izquierda 10">
          <a:hlinkClick xmlns:r="http://schemas.openxmlformats.org/officeDocument/2006/relationships" r:id="rId6"/>
          <a:extLst>
            <a:ext uri="{FF2B5EF4-FFF2-40B4-BE49-F238E27FC236}">
              <a16:creationId xmlns:a16="http://schemas.microsoft.com/office/drawing/2014/main" xmlns="" id="{00000000-0008-0000-0D00-00000B000000}"/>
            </a:ext>
          </a:extLst>
        </xdr:cNvPr>
        <xdr:cNvSpPr/>
      </xdr:nvSpPr>
      <xdr:spPr>
        <a:xfrm flipH="1">
          <a:off x="14714032" y="2520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fencarga%20-%20Asistente%20de%20Investigaciones/INVESTIGACIONES/Informe%20indicadores%20log&#237;sticos/2022/Mayo/05.%20Indicadores%20Log&#237;sticos%20Econ&#243;micos%20y%20Operativos%20Defencarga%20-%20may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atos EMMET"/>
      <sheetName val="EMMET"/>
      <sheetName val="IPI"/>
      <sheetName val="Datos IPI"/>
      <sheetName val="EMS"/>
      <sheetName val="Datos EMS"/>
      <sheetName val="Exportaciones"/>
      <sheetName val="PIB ant"/>
      <sheetName val="Datos CE"/>
      <sheetName val="Importaciones"/>
      <sheetName val="Movimiento Portuario"/>
      <sheetName val="Datos MP"/>
      <sheetName val="PIB"/>
      <sheetName val="Datos PIB"/>
      <sheetName val="RNDC"/>
      <sheetName val="RNDC (2)"/>
      <sheetName val="IPT"/>
      <sheetName val="ICTC"/>
      <sheetName val="Datos ICTC"/>
      <sheetName val="ACPM"/>
      <sheetName val="Datos ACPM"/>
      <sheetName val="Demanda de Energía"/>
      <sheetName val="Datos Dda Ener"/>
      <sheetName val="Piratería"/>
      <sheetName val="Accidentalidad Vial"/>
      <sheetName val="Trans. Carga Accidentalidad"/>
      <sheetName val="Portal Logístico de Colombi (2"/>
      <sheetName val="Portal Logístico de Colombia"/>
      <sheetName val="Competitividad"/>
      <sheetName val="Índ. Desempeño Logístico"/>
      <sheetName val="Observatorio Nacional Logíst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89">
          <cell r="H89">
            <v>0.17568117120780805</v>
          </cell>
          <cell r="I89">
            <v>0.82431882879219198</v>
          </cell>
        </row>
        <row r="90">
          <cell r="H90" t="str">
            <v>Implica Transporte de Carga</v>
          </cell>
          <cell r="I90" t="str">
            <v>Otros Actores</v>
          </cell>
        </row>
      </sheetData>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www.sipg.gov.co/Sipg/Inicio/SectorHidrocarburos/Precios/PreciosCiudades/tabid/113/language/es-CO/Default.aspx"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www.xm.com.co/nuestra-empresa/informes/informes-de-la-operacion-y-el-mercado/informes-mensuales-de-analisis-del-mercad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www.policia.gov.co/grupo-informacion-criminalidad/estadistica-delictiva"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showGridLines="0" showRowColHeaders="0" tabSelected="1" zoomScaleNormal="100" workbookViewId="0">
      <selection activeCell="O30" sqref="O30"/>
    </sheetView>
  </sheetViews>
  <sheetFormatPr baseColWidth="10" defaultColWidth="8.42578125" defaultRowHeight="15" x14ac:dyDescent="0.25"/>
  <cols>
    <col min="1" max="22" width="8.42578125" style="1"/>
    <col min="23" max="23" width="5.42578125" style="1" customWidth="1"/>
    <col min="24" max="16384" width="8.42578125" style="1"/>
  </cols>
  <sheetData>
    <row r="1" spans="1:36" x14ac:dyDescent="0.25">
      <c r="A1"/>
      <c r="B1"/>
      <c r="C1"/>
      <c r="D1"/>
      <c r="E1"/>
      <c r="F1"/>
      <c r="G1"/>
      <c r="H1"/>
      <c r="I1"/>
      <c r="J1"/>
      <c r="K1"/>
      <c r="L1"/>
      <c r="M1"/>
      <c r="N1"/>
      <c r="O1"/>
      <c r="P1"/>
      <c r="Q1"/>
      <c r="R1"/>
      <c r="S1"/>
      <c r="T1"/>
      <c r="U1"/>
      <c r="V1"/>
      <c r="W1"/>
      <c r="X1"/>
      <c r="Y1"/>
      <c r="Z1"/>
      <c r="AA1"/>
      <c r="AB1"/>
      <c r="AC1"/>
      <c r="AD1"/>
      <c r="AE1"/>
      <c r="AF1"/>
      <c r="AG1"/>
      <c r="AH1"/>
      <c r="AI1"/>
      <c r="AJ1"/>
    </row>
    <row r="2" spans="1:36" ht="16.5" customHeight="1" x14ac:dyDescent="0.25">
      <c r="A2"/>
      <c r="B2"/>
      <c r="C2"/>
      <c r="D2"/>
      <c r="E2"/>
      <c r="F2"/>
      <c r="G2"/>
      <c r="H2"/>
      <c r="I2"/>
      <c r="J2"/>
      <c r="K2"/>
      <c r="L2"/>
      <c r="M2"/>
      <c r="N2"/>
      <c r="O2"/>
      <c r="P2"/>
      <c r="Q2"/>
      <c r="R2"/>
      <c r="S2"/>
      <c r="T2"/>
      <c r="U2"/>
      <c r="V2"/>
      <c r="W2"/>
      <c r="X2"/>
      <c r="Y2"/>
      <c r="Z2"/>
      <c r="AA2"/>
      <c r="AB2"/>
      <c r="AC2"/>
      <c r="AD2"/>
      <c r="AE2"/>
      <c r="AF2"/>
      <c r="AG2"/>
      <c r="AH2"/>
      <c r="AI2"/>
      <c r="AJ2"/>
    </row>
    <row r="3" spans="1:36" ht="16.5" customHeight="1" x14ac:dyDescent="0.25">
      <c r="A3"/>
      <c r="B3"/>
      <c r="C3"/>
      <c r="D3"/>
      <c r="E3"/>
      <c r="F3"/>
      <c r="G3"/>
      <c r="H3"/>
      <c r="I3"/>
      <c r="J3"/>
      <c r="K3"/>
      <c r="L3"/>
      <c r="M3"/>
      <c r="N3"/>
      <c r="O3"/>
      <c r="P3"/>
      <c r="Q3"/>
      <c r="R3"/>
      <c r="S3"/>
      <c r="T3"/>
      <c r="U3"/>
      <c r="V3"/>
      <c r="W3"/>
      <c r="X3"/>
      <c r="Y3"/>
      <c r="Z3"/>
      <c r="AA3"/>
      <c r="AB3"/>
      <c r="AC3"/>
      <c r="AD3"/>
      <c r="AE3"/>
      <c r="AF3"/>
      <c r="AG3"/>
      <c r="AH3"/>
      <c r="AI3"/>
      <c r="AJ3"/>
    </row>
    <row r="4" spans="1:36" ht="16.5" customHeight="1" x14ac:dyDescent="0.25">
      <c r="A4"/>
      <c r="B4"/>
      <c r="C4"/>
      <c r="D4"/>
      <c r="E4"/>
      <c r="F4"/>
      <c r="G4"/>
      <c r="H4"/>
      <c r="I4"/>
      <c r="J4"/>
      <c r="K4"/>
      <c r="L4"/>
      <c r="M4"/>
      <c r="N4"/>
      <c r="O4"/>
      <c r="P4"/>
      <c r="Q4"/>
      <c r="R4"/>
      <c r="S4"/>
      <c r="T4"/>
      <c r="U4"/>
      <c r="V4"/>
      <c r="W4"/>
      <c r="X4"/>
      <c r="Y4"/>
      <c r="Z4"/>
      <c r="AA4"/>
      <c r="AB4"/>
      <c r="AC4"/>
      <c r="AD4"/>
      <c r="AE4"/>
      <c r="AF4"/>
      <c r="AG4"/>
      <c r="AH4"/>
      <c r="AI4"/>
      <c r="AJ4"/>
    </row>
    <row r="5" spans="1:36" ht="16.5" customHeight="1" x14ac:dyDescent="0.25">
      <c r="A5"/>
      <c r="B5"/>
      <c r="C5"/>
      <c r="D5"/>
      <c r="E5"/>
      <c r="F5"/>
      <c r="G5"/>
      <c r="H5"/>
      <c r="I5"/>
      <c r="J5"/>
      <c r="K5"/>
      <c r="L5"/>
      <c r="M5"/>
      <c r="N5"/>
      <c r="O5"/>
      <c r="P5"/>
      <c r="Q5"/>
      <c r="R5"/>
      <c r="S5"/>
      <c r="T5"/>
      <c r="U5"/>
      <c r="V5"/>
      <c r="W5"/>
      <c r="X5"/>
      <c r="Y5"/>
      <c r="Z5"/>
      <c r="AA5"/>
      <c r="AB5"/>
      <c r="AC5"/>
      <c r="AD5"/>
      <c r="AE5"/>
      <c r="AF5"/>
      <c r="AG5"/>
      <c r="AH5"/>
      <c r="AI5"/>
      <c r="AJ5"/>
    </row>
    <row r="6" spans="1:36" ht="16.5" customHeight="1" x14ac:dyDescent="0.25">
      <c r="A6"/>
      <c r="B6"/>
      <c r="C6"/>
      <c r="D6"/>
      <c r="E6"/>
      <c r="F6"/>
      <c r="G6"/>
      <c r="H6"/>
      <c r="I6"/>
      <c r="J6"/>
      <c r="K6"/>
      <c r="L6"/>
      <c r="M6"/>
      <c r="N6"/>
      <c r="O6"/>
      <c r="P6"/>
      <c r="Q6"/>
      <c r="R6"/>
      <c r="S6"/>
      <c r="T6"/>
      <c r="U6"/>
      <c r="V6"/>
      <c r="W6"/>
      <c r="X6"/>
      <c r="Y6"/>
      <c r="Z6"/>
      <c r="AA6"/>
      <c r="AB6"/>
      <c r="AC6"/>
      <c r="AD6"/>
      <c r="AE6"/>
      <c r="AF6"/>
      <c r="AG6"/>
      <c r="AH6"/>
      <c r="AI6"/>
      <c r="AJ6"/>
    </row>
    <row r="7" spans="1:36" ht="16.5" customHeight="1" x14ac:dyDescent="0.25">
      <c r="A7"/>
      <c r="B7"/>
      <c r="C7"/>
      <c r="D7"/>
      <c r="E7"/>
      <c r="F7"/>
      <c r="G7"/>
      <c r="H7"/>
      <c r="I7"/>
      <c r="J7"/>
      <c r="K7"/>
      <c r="L7"/>
      <c r="M7"/>
      <c r="N7"/>
      <c r="O7"/>
      <c r="P7"/>
      <c r="Q7"/>
      <c r="R7"/>
      <c r="S7"/>
      <c r="T7"/>
      <c r="U7"/>
      <c r="V7"/>
      <c r="W7"/>
      <c r="X7"/>
      <c r="Y7"/>
      <c r="Z7"/>
      <c r="AA7"/>
      <c r="AB7"/>
      <c r="AC7"/>
      <c r="AD7"/>
      <c r="AE7"/>
      <c r="AF7"/>
      <c r="AG7"/>
      <c r="AH7"/>
      <c r="AI7"/>
      <c r="AJ7"/>
    </row>
    <row r="8" spans="1:36" ht="16.5" customHeight="1" x14ac:dyDescent="0.25">
      <c r="A8"/>
      <c r="B8"/>
      <c r="C8"/>
      <c r="D8"/>
      <c r="E8"/>
      <c r="F8"/>
      <c r="G8"/>
      <c r="H8"/>
      <c r="I8"/>
      <c r="J8"/>
      <c r="K8"/>
      <c r="L8"/>
      <c r="M8"/>
      <c r="N8"/>
      <c r="O8"/>
      <c r="P8"/>
      <c r="Q8"/>
      <c r="R8"/>
      <c r="S8"/>
      <c r="T8"/>
      <c r="U8"/>
      <c r="V8"/>
      <c r="W8"/>
      <c r="X8"/>
      <c r="Y8"/>
      <c r="Z8"/>
      <c r="AA8"/>
      <c r="AB8"/>
      <c r="AC8"/>
      <c r="AD8"/>
      <c r="AE8"/>
      <c r="AF8"/>
      <c r="AG8"/>
      <c r="AH8"/>
      <c r="AI8"/>
      <c r="AJ8"/>
    </row>
    <row r="9" spans="1:36" ht="16.5" customHeight="1" x14ac:dyDescent="0.25">
      <c r="A9"/>
      <c r="B9"/>
      <c r="C9"/>
      <c r="D9"/>
      <c r="E9"/>
      <c r="F9"/>
      <c r="G9"/>
      <c r="H9"/>
      <c r="I9"/>
      <c r="J9"/>
      <c r="K9"/>
      <c r="L9"/>
      <c r="M9"/>
      <c r="N9"/>
      <c r="O9"/>
      <c r="P9"/>
      <c r="Q9"/>
      <c r="R9"/>
      <c r="S9"/>
      <c r="T9"/>
      <c r="U9"/>
      <c r="V9"/>
      <c r="W9"/>
      <c r="X9"/>
      <c r="Y9"/>
      <c r="Z9"/>
      <c r="AA9"/>
      <c r="AB9"/>
      <c r="AC9"/>
      <c r="AD9"/>
      <c r="AE9"/>
      <c r="AF9"/>
      <c r="AG9"/>
      <c r="AH9"/>
      <c r="AI9"/>
      <c r="AJ9"/>
    </row>
    <row r="10" spans="1:36" ht="16.5" customHeight="1" x14ac:dyDescent="0.25">
      <c r="A10"/>
      <c r="B10"/>
      <c r="C10"/>
      <c r="D10"/>
      <c r="E10"/>
      <c r="F10"/>
      <c r="G10"/>
      <c r="H10"/>
      <c r="I10"/>
      <c r="J10"/>
      <c r="K10"/>
      <c r="L10"/>
      <c r="M10"/>
      <c r="N10"/>
      <c r="O10"/>
      <c r="P10"/>
      <c r="Q10"/>
      <c r="R10"/>
      <c r="S10"/>
      <c r="T10"/>
      <c r="U10"/>
      <c r="V10"/>
      <c r="W10"/>
      <c r="X10"/>
      <c r="Y10"/>
      <c r="Z10"/>
      <c r="AA10"/>
      <c r="AB10"/>
      <c r="AC10"/>
      <c r="AD10"/>
      <c r="AE10"/>
      <c r="AF10"/>
      <c r="AG10"/>
      <c r="AH10"/>
      <c r="AI10"/>
      <c r="AJ10"/>
    </row>
    <row r="11" spans="1:36" ht="16.5" customHeight="1" x14ac:dyDescent="0.25">
      <c r="A11"/>
      <c r="B11"/>
      <c r="C11"/>
      <c r="D11"/>
      <c r="E11"/>
      <c r="F11"/>
      <c r="G11"/>
      <c r="H11"/>
      <c r="I11"/>
      <c r="J11"/>
      <c r="K11"/>
      <c r="L11"/>
      <c r="M11"/>
      <c r="N11"/>
      <c r="O11"/>
      <c r="P11"/>
      <c r="Q11"/>
      <c r="R11"/>
      <c r="S11"/>
      <c r="T11"/>
      <c r="U11"/>
      <c r="V11"/>
      <c r="W11"/>
      <c r="X11"/>
      <c r="Y11"/>
      <c r="Z11"/>
      <c r="AA11"/>
      <c r="AB11"/>
      <c r="AC11"/>
      <c r="AD11"/>
      <c r="AE11"/>
      <c r="AF11"/>
      <c r="AG11"/>
      <c r="AH11"/>
      <c r="AI11"/>
      <c r="AJ11"/>
    </row>
    <row r="12" spans="1:36" ht="16.5" customHeight="1" x14ac:dyDescent="0.25">
      <c r="A12"/>
      <c r="B12"/>
      <c r="C12"/>
      <c r="D12"/>
      <c r="E12"/>
      <c r="F12"/>
      <c r="G12"/>
      <c r="H12"/>
      <c r="I12"/>
      <c r="J12"/>
      <c r="K12"/>
      <c r="L12"/>
      <c r="M12"/>
      <c r="N12"/>
      <c r="O12"/>
      <c r="P12"/>
      <c r="Q12"/>
      <c r="R12"/>
      <c r="S12"/>
      <c r="T12"/>
      <c r="U12"/>
      <c r="V12"/>
      <c r="W12"/>
      <c r="X12"/>
      <c r="Y12"/>
      <c r="Z12"/>
      <c r="AA12"/>
      <c r="AB12"/>
      <c r="AC12"/>
      <c r="AD12"/>
      <c r="AE12"/>
      <c r="AF12"/>
      <c r="AG12"/>
      <c r="AH12"/>
      <c r="AI12"/>
      <c r="AJ12"/>
    </row>
    <row r="13" spans="1:36" ht="16.5" customHeight="1" x14ac:dyDescent="0.25">
      <c r="A13"/>
      <c r="B13"/>
      <c r="C13"/>
      <c r="D13"/>
      <c r="E13"/>
      <c r="F13"/>
      <c r="G13"/>
      <c r="H13"/>
      <c r="I13"/>
      <c r="J13"/>
      <c r="K13"/>
      <c r="L13"/>
      <c r="M13"/>
      <c r="N13"/>
      <c r="O13"/>
      <c r="P13"/>
      <c r="Q13"/>
      <c r="R13"/>
      <c r="S13"/>
      <c r="T13"/>
      <c r="U13"/>
      <c r="V13"/>
      <c r="W13"/>
      <c r="X13"/>
      <c r="Y13"/>
      <c r="Z13"/>
      <c r="AA13"/>
      <c r="AB13"/>
      <c r="AC13"/>
      <c r="AD13"/>
      <c r="AE13"/>
      <c r="AF13"/>
      <c r="AG13"/>
      <c r="AH13"/>
      <c r="AI13"/>
      <c r="AJ13"/>
    </row>
    <row r="14" spans="1:36" ht="16.5" customHeight="1" x14ac:dyDescent="0.25">
      <c r="A14"/>
      <c r="B14"/>
      <c r="C14"/>
      <c r="D14"/>
      <c r="E14"/>
      <c r="F14"/>
      <c r="G14"/>
      <c r="H14"/>
      <c r="I14"/>
      <c r="J14"/>
      <c r="K14"/>
      <c r="L14"/>
      <c r="M14"/>
      <c r="N14"/>
      <c r="O14"/>
      <c r="P14"/>
      <c r="Q14"/>
      <c r="R14"/>
      <c r="S14"/>
      <c r="T14"/>
      <c r="U14"/>
      <c r="V14"/>
      <c r="W14"/>
      <c r="X14"/>
      <c r="Y14"/>
      <c r="Z14"/>
      <c r="AA14"/>
      <c r="AB14"/>
      <c r="AC14"/>
      <c r="AD14"/>
      <c r="AE14"/>
      <c r="AF14"/>
      <c r="AG14"/>
      <c r="AH14"/>
      <c r="AI14"/>
      <c r="AJ14"/>
    </row>
    <row r="15" spans="1:36" ht="16.5"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row>
    <row r="16" spans="1:36" ht="16.5"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row>
    <row r="17" spans="1:36" ht="16.5" customHeight="1"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row>
    <row r="18" spans="1:36" ht="16.5" customHeight="1"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row>
    <row r="19" spans="1:36" ht="16.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row>
    <row r="20" spans="1:36" ht="16.5" customHeigh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row>
    <row r="21" spans="1:36" ht="16.5" customHeigh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row>
    <row r="22" spans="1:36" ht="16.5"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row>
    <row r="23" spans="1:36" ht="15" customHeight="1" x14ac:dyDescent="0.25">
      <c r="A23"/>
      <c r="B23"/>
      <c r="C23"/>
      <c r="D23"/>
      <c r="E23"/>
      <c r="F23"/>
      <c r="G23"/>
      <c r="H23"/>
      <c r="I23"/>
      <c r="J23"/>
      <c r="K23"/>
      <c r="L23"/>
      <c r="M23"/>
      <c r="N23"/>
      <c r="O23"/>
      <c r="P23"/>
      <c r="Q23"/>
      <c r="R23"/>
      <c r="S23"/>
      <c r="T23"/>
      <c r="U23"/>
      <c r="V23"/>
      <c r="W23"/>
      <c r="X23"/>
      <c r="Y23"/>
      <c r="Z23"/>
      <c r="AA23"/>
      <c r="AB23"/>
      <c r="AC23"/>
      <c r="AD23"/>
      <c r="AE23"/>
      <c r="AF23"/>
      <c r="AG23"/>
      <c r="AH23"/>
      <c r="AI23"/>
      <c r="AJ23"/>
    </row>
    <row r="24" spans="1:36" ht="15" customHeigh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row>
    <row r="25" spans="1:36" ht="15"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row>
    <row r="26" spans="1:36"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row>
    <row r="27" spans="1:36"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row>
    <row r="28" spans="1:36"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row>
    <row r="29" spans="1:36"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row>
    <row r="30" spans="1:36"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row>
    <row r="31" spans="1:36"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row>
    <row r="32" spans="1:36"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row>
    <row r="33" spans="1:36"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row>
    <row r="34" spans="1:36"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row>
    <row r="35" spans="1:36"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row>
    <row r="36" spans="1:36"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row>
    <row r="37" spans="1:36"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row>
    <row r="38" spans="1:36"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row>
    <row r="39" spans="1:36"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row>
    <row r="40" spans="1:36"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row>
    <row r="41" spans="1:36"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row>
    <row r="42" spans="1:36"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row>
    <row r="43" spans="1:36"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row>
    <row r="44" spans="1:36"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row>
    <row r="45" spans="1:36"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row>
    <row r="46" spans="1:36"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row>
    <row r="47" spans="1:36"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row>
    <row r="48" spans="1:36"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row>
    <row r="49" spans="1:36"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row>
    <row r="50" spans="1:36"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row>
    <row r="51" spans="1:36"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row>
    <row r="52" spans="1:36"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row>
    <row r="53" spans="1:36"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row>
    <row r="54" spans="1:36"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row>
    <row r="55" spans="1:36"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row>
    <row r="56" spans="1:36"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row>
    <row r="57" spans="1:36"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row>
    <row r="58" spans="1:36"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row>
    <row r="59" spans="1:36"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row>
    <row r="60" spans="1:36"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row>
    <row r="61" spans="1:36"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row>
    <row r="62" spans="1:36"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row>
    <row r="63" spans="1:36"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row>
    <row r="64" spans="1:36"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row>
    <row r="65" spans="1:36"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row>
    <row r="66" spans="1:36"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row>
    <row r="67" spans="1:36"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row>
    <row r="68" spans="1:36"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row>
    <row r="69" spans="1:36"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row>
    <row r="70" spans="1:36"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row>
    <row r="71" spans="1:36"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row>
    <row r="72" spans="1:36"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row>
    <row r="73" spans="1:36"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row>
    <row r="74" spans="1:36"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row>
    <row r="75" spans="1:36"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row>
    <row r="76" spans="1:36"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row>
    <row r="77" spans="1:36"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row>
    <row r="78" spans="1:36"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row>
    <row r="79" spans="1:36"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row>
    <row r="80" spans="1:36"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row>
    <row r="81" spans="1:36"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row>
    <row r="82" spans="1:36"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row>
    <row r="83" spans="1:36"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row>
    <row r="84" spans="1:36"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row>
    <row r="85" spans="1:36"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row>
    <row r="86" spans="1:36"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row>
    <row r="87" spans="1:36"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row>
    <row r="88" spans="1:36"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row>
    <row r="89" spans="1:36"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row>
    <row r="90" spans="1:36"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row>
    <row r="91" spans="1:36"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row>
    <row r="92" spans="1:36"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row>
    <row r="93" spans="1:36"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row>
    <row r="94" spans="1:36"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row>
    <row r="95" spans="1:36"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row>
    <row r="96" spans="1:36"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row>
    <row r="97" spans="1:36"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row>
    <row r="98" spans="1:36"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row>
    <row r="99" spans="1:36"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row>
    <row r="100" spans="1:36"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1:36"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1:36"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1:36"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1:36"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1:36"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1:36"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1:36"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sheetData>
  <sheetProtection algorithmName="SHA-512" hashValue="UJuYKgT8xbnbY0o3f5EbgjP0S2luciu99GZzzvxr3YjnABWRIkL2InVcuy+HJjiivGN5Ye1kO6kpU5LW0EOSaw==" saltValue="bk853cfBoIdT6xV6fyWOqw==" spinCount="100000" sheet="1" objects="1" scenarios="1"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scale="62" orientation="landscape" r:id="rId1"/>
  <rowBreaks count="1" manualBreakCount="1">
    <brk id="32" max="16383" man="1"/>
  </rowBreaks>
  <colBreaks count="1" manualBreakCount="1">
    <brk id="2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182"/>
  <sheetViews>
    <sheetView zoomScale="80" zoomScaleNormal="80" workbookViewId="0">
      <pane ySplit="2" topLeftCell="A124" activePane="bottomLeft" state="frozen"/>
      <selection activeCell="P19" sqref="P19"/>
      <selection pane="bottomLeft" activeCell="N141" sqref="N141"/>
    </sheetView>
  </sheetViews>
  <sheetFormatPr baseColWidth="10" defaultColWidth="11.42578125" defaultRowHeight="15" x14ac:dyDescent="0.25"/>
  <cols>
    <col min="2" max="2" width="14.85546875" customWidth="1"/>
    <col min="3" max="3" width="14.5703125" customWidth="1"/>
    <col min="4" max="4" width="14.7109375" customWidth="1"/>
    <col min="5" max="5" width="12.140625" customWidth="1"/>
    <col min="6" max="6" width="15.140625" bestFit="1" customWidth="1"/>
    <col min="7" max="7" width="14" customWidth="1"/>
    <col min="10" max="10" width="17.7109375" customWidth="1"/>
    <col min="11" max="11" width="17.140625" customWidth="1"/>
    <col min="12" max="12" width="16.42578125" customWidth="1"/>
    <col min="14" max="14" width="13.7109375" bestFit="1" customWidth="1"/>
    <col min="15" max="15" width="13.42578125" bestFit="1" customWidth="1"/>
  </cols>
  <sheetData>
    <row r="1" spans="1:15" ht="15.75" x14ac:dyDescent="0.25">
      <c r="A1" s="646" t="s">
        <v>172</v>
      </c>
      <c r="B1" s="646"/>
      <c r="C1" s="646"/>
      <c r="E1" s="643" t="s">
        <v>173</v>
      </c>
      <c r="F1" s="643"/>
      <c r="G1" s="643"/>
      <c r="I1" s="643" t="s">
        <v>174</v>
      </c>
      <c r="J1" s="643"/>
      <c r="K1" s="643"/>
      <c r="M1" s="643" t="s">
        <v>175</v>
      </c>
      <c r="N1" s="643"/>
      <c r="O1" s="643"/>
    </row>
    <row r="2" spans="1:15" x14ac:dyDescent="0.25">
      <c r="A2" s="34"/>
      <c r="B2" s="34" t="s">
        <v>176</v>
      </c>
      <c r="C2" s="34" t="s">
        <v>177</v>
      </c>
      <c r="E2" s="34"/>
      <c r="F2" s="34" t="s">
        <v>178</v>
      </c>
      <c r="G2" s="34" t="s">
        <v>179</v>
      </c>
      <c r="I2" s="34" t="s">
        <v>180</v>
      </c>
      <c r="J2" s="34" t="s">
        <v>172</v>
      </c>
      <c r="K2" s="34" t="s">
        <v>173</v>
      </c>
      <c r="M2" s="34" t="s">
        <v>181</v>
      </c>
      <c r="N2" s="34" t="s">
        <v>173</v>
      </c>
      <c r="O2" s="34" t="s">
        <v>172</v>
      </c>
    </row>
    <row r="3" spans="1:15" ht="18" x14ac:dyDescent="0.35">
      <c r="A3" s="32">
        <v>40544</v>
      </c>
      <c r="B3" s="29">
        <v>3782</v>
      </c>
      <c r="C3" s="30"/>
      <c r="E3" s="33">
        <v>40544</v>
      </c>
      <c r="F3" s="29">
        <v>3769.1</v>
      </c>
      <c r="G3" s="30">
        <v>2137142.5144500001</v>
      </c>
      <c r="I3" s="32">
        <v>40544</v>
      </c>
      <c r="J3" s="29">
        <f>B3</f>
        <v>3782</v>
      </c>
      <c r="K3" s="29">
        <f>F3</f>
        <v>3769.1</v>
      </c>
    </row>
    <row r="4" spans="1:15" ht="18" x14ac:dyDescent="0.35">
      <c r="A4" s="32">
        <v>40575</v>
      </c>
      <c r="B4" s="29">
        <v>3948</v>
      </c>
      <c r="C4" s="30"/>
      <c r="E4" s="33">
        <v>40575</v>
      </c>
      <c r="F4" s="29">
        <v>3775.6</v>
      </c>
      <c r="G4" s="30">
        <v>2114293.4286599993</v>
      </c>
      <c r="I4" s="32">
        <v>40575</v>
      </c>
      <c r="J4" s="29">
        <f t="shared" ref="J4:J67" si="0">B4</f>
        <v>3948</v>
      </c>
      <c r="K4" s="29">
        <f t="shared" ref="K4:K67" si="1">F4</f>
        <v>3775.6</v>
      </c>
    </row>
    <row r="5" spans="1:15" ht="18" x14ac:dyDescent="0.35">
      <c r="A5" s="32">
        <v>40603</v>
      </c>
      <c r="B5" s="29">
        <v>4899.3999999999996</v>
      </c>
      <c r="C5" s="30"/>
      <c r="E5" s="33">
        <v>40603</v>
      </c>
      <c r="F5" s="29">
        <v>4644.7</v>
      </c>
      <c r="G5" s="30">
        <v>2086261.4125599999</v>
      </c>
      <c r="I5" s="32">
        <v>40603</v>
      </c>
      <c r="J5" s="29">
        <f t="shared" si="0"/>
        <v>4899.3999999999996</v>
      </c>
      <c r="K5" s="29">
        <f t="shared" si="1"/>
        <v>4644.7</v>
      </c>
    </row>
    <row r="6" spans="1:15" ht="18" x14ac:dyDescent="0.35">
      <c r="A6" s="32">
        <v>40634</v>
      </c>
      <c r="B6" s="29">
        <v>4697.3</v>
      </c>
      <c r="C6" s="30"/>
      <c r="E6" s="33">
        <v>40634</v>
      </c>
      <c r="F6" s="29">
        <v>4206.2</v>
      </c>
      <c r="G6" s="30">
        <v>2142440.9476899956</v>
      </c>
      <c r="I6" s="32">
        <v>40634</v>
      </c>
      <c r="J6" s="29">
        <f t="shared" si="0"/>
        <v>4697.3</v>
      </c>
      <c r="K6" s="29">
        <f t="shared" si="1"/>
        <v>4206.2</v>
      </c>
    </row>
    <row r="7" spans="1:15" ht="18" x14ac:dyDescent="0.35">
      <c r="A7" s="32">
        <v>40664</v>
      </c>
      <c r="B7" s="29">
        <v>4703.8999999999996</v>
      </c>
      <c r="C7" s="30">
        <v>12631260.342510002</v>
      </c>
      <c r="E7" s="33">
        <v>40664</v>
      </c>
      <c r="F7" s="29">
        <v>4931.3</v>
      </c>
      <c r="G7" s="30">
        <v>2401241.06299</v>
      </c>
      <c r="I7" s="32">
        <v>40664</v>
      </c>
      <c r="J7" s="29">
        <f t="shared" si="0"/>
        <v>4703.8999999999996</v>
      </c>
      <c r="K7" s="29">
        <f t="shared" si="1"/>
        <v>4931.3</v>
      </c>
    </row>
    <row r="8" spans="1:15" ht="18" x14ac:dyDescent="0.35">
      <c r="A8" s="32">
        <v>40695</v>
      </c>
      <c r="B8" s="29">
        <v>4709.1000000000004</v>
      </c>
      <c r="C8" s="30">
        <v>9907656.9263499938</v>
      </c>
      <c r="E8" s="33">
        <v>40695</v>
      </c>
      <c r="F8" s="29">
        <v>4552.7</v>
      </c>
      <c r="G8" s="30">
        <v>2358460.5881700004</v>
      </c>
      <c r="I8" s="32">
        <v>40695</v>
      </c>
      <c r="J8" s="29">
        <f t="shared" si="0"/>
        <v>4709.1000000000004</v>
      </c>
      <c r="K8" s="29">
        <f t="shared" si="1"/>
        <v>4552.7</v>
      </c>
    </row>
    <row r="9" spans="1:15" ht="18" x14ac:dyDescent="0.35">
      <c r="A9" s="32">
        <v>40725</v>
      </c>
      <c r="B9" s="29">
        <v>4890.3999999999996</v>
      </c>
      <c r="C9" s="30">
        <v>11343536.707210012</v>
      </c>
      <c r="E9" s="33">
        <v>40725</v>
      </c>
      <c r="F9" s="29">
        <v>4564.3</v>
      </c>
      <c r="G9" s="30">
        <v>2204827.8136400008</v>
      </c>
      <c r="I9" s="32">
        <v>40725</v>
      </c>
      <c r="J9" s="29">
        <f t="shared" si="0"/>
        <v>4890.3999999999996</v>
      </c>
      <c r="K9" s="29">
        <f t="shared" si="1"/>
        <v>4564.3</v>
      </c>
    </row>
    <row r="10" spans="1:15" ht="18" x14ac:dyDescent="0.35">
      <c r="A10" s="32">
        <v>40756</v>
      </c>
      <c r="B10" s="29">
        <v>4965.2</v>
      </c>
      <c r="C10" s="30">
        <v>12687795.156339997</v>
      </c>
      <c r="E10" s="33">
        <v>40756</v>
      </c>
      <c r="F10" s="29">
        <v>4756.8</v>
      </c>
      <c r="G10" s="30">
        <v>2113372.4028999982</v>
      </c>
      <c r="I10" s="32">
        <v>40756</v>
      </c>
      <c r="J10" s="29">
        <f t="shared" si="0"/>
        <v>4965.2</v>
      </c>
      <c r="K10" s="29">
        <f t="shared" si="1"/>
        <v>4756.8</v>
      </c>
    </row>
    <row r="11" spans="1:15" ht="18" x14ac:dyDescent="0.35">
      <c r="A11" s="32">
        <v>40787</v>
      </c>
      <c r="B11" s="29">
        <v>4544.2</v>
      </c>
      <c r="C11" s="30">
        <v>10974443.245379999</v>
      </c>
      <c r="E11" s="33">
        <v>40787</v>
      </c>
      <c r="F11" s="29">
        <v>5067.1000000000004</v>
      </c>
      <c r="G11" s="30">
        <v>2378522.1223500003</v>
      </c>
      <c r="I11" s="32">
        <v>40787</v>
      </c>
      <c r="J11" s="29">
        <f t="shared" si="0"/>
        <v>4544.2</v>
      </c>
      <c r="K11" s="29">
        <f t="shared" si="1"/>
        <v>5067.1000000000004</v>
      </c>
    </row>
    <row r="12" spans="1:15" ht="18" x14ac:dyDescent="0.35">
      <c r="A12" s="32">
        <v>40817</v>
      </c>
      <c r="B12" s="29">
        <v>4713.5</v>
      </c>
      <c r="C12" s="30">
        <v>9907646.4583800025</v>
      </c>
      <c r="E12" s="33">
        <v>40817</v>
      </c>
      <c r="F12" s="29">
        <v>4842</v>
      </c>
      <c r="G12" s="30">
        <v>2226270.2341800015</v>
      </c>
      <c r="I12" s="32">
        <v>40817</v>
      </c>
      <c r="J12" s="29">
        <f t="shared" si="0"/>
        <v>4713.5</v>
      </c>
      <c r="K12" s="29">
        <f t="shared" si="1"/>
        <v>4842</v>
      </c>
    </row>
    <row r="13" spans="1:15" ht="18" x14ac:dyDescent="0.35">
      <c r="A13" s="32">
        <v>40848</v>
      </c>
      <c r="B13" s="29">
        <v>5154.8</v>
      </c>
      <c r="C13" s="30">
        <v>10324646.905509999</v>
      </c>
      <c r="E13" s="33">
        <v>40848</v>
      </c>
      <c r="F13" s="29">
        <v>5060.5</v>
      </c>
      <c r="G13" s="30">
        <v>2389732.327959999</v>
      </c>
      <c r="I13" s="32">
        <v>40848</v>
      </c>
      <c r="J13" s="29">
        <f t="shared" si="0"/>
        <v>5154.8</v>
      </c>
      <c r="K13" s="29">
        <f t="shared" si="1"/>
        <v>5060.5</v>
      </c>
      <c r="M13" s="643" t="s">
        <v>175</v>
      </c>
      <c r="N13" s="643"/>
      <c r="O13" s="643"/>
    </row>
    <row r="14" spans="1:15" ht="18" x14ac:dyDescent="0.35">
      <c r="A14" s="32">
        <v>40878</v>
      </c>
      <c r="B14" s="29">
        <v>5554.4</v>
      </c>
      <c r="C14" s="30">
        <v>11962863.17305724</v>
      </c>
      <c r="E14" s="33">
        <v>40878</v>
      </c>
      <c r="F14" s="29">
        <v>4504.6000000000004</v>
      </c>
      <c r="G14" s="30">
        <v>1731914.6399299987</v>
      </c>
      <c r="I14" s="32">
        <v>40878</v>
      </c>
      <c r="J14" s="29">
        <f t="shared" si="0"/>
        <v>5554.4</v>
      </c>
      <c r="K14" s="29">
        <f t="shared" si="1"/>
        <v>4504.6000000000004</v>
      </c>
      <c r="M14" s="34" t="s">
        <v>181</v>
      </c>
      <c r="N14" s="34" t="s">
        <v>173</v>
      </c>
      <c r="O14" s="34" t="s">
        <v>172</v>
      </c>
    </row>
    <row r="15" spans="1:15" ht="18" x14ac:dyDescent="0.35">
      <c r="A15" s="32">
        <v>40909</v>
      </c>
      <c r="B15" s="29">
        <v>4691</v>
      </c>
      <c r="C15" s="30">
        <v>10492721.66014</v>
      </c>
      <c r="E15" s="33">
        <v>40909</v>
      </c>
      <c r="F15" s="29">
        <v>4446.1000000000004</v>
      </c>
      <c r="G15" s="30">
        <v>2331712.4000199977</v>
      </c>
      <c r="I15" s="32">
        <v>40909</v>
      </c>
      <c r="J15" s="29">
        <f t="shared" si="0"/>
        <v>4691</v>
      </c>
      <c r="K15" s="29">
        <f t="shared" si="1"/>
        <v>4446.1000000000004</v>
      </c>
      <c r="M15" s="32">
        <v>40909</v>
      </c>
      <c r="N15" s="30">
        <f>G15</f>
        <v>2331712.4000199977</v>
      </c>
      <c r="O15" s="30">
        <f>C15</f>
        <v>10492721.66014</v>
      </c>
    </row>
    <row r="16" spans="1:15" ht="18" x14ac:dyDescent="0.35">
      <c r="A16" s="32">
        <v>40940</v>
      </c>
      <c r="B16" s="29">
        <v>4836</v>
      </c>
      <c r="C16" s="30">
        <v>10478575.516790003</v>
      </c>
      <c r="E16" s="33">
        <v>40940</v>
      </c>
      <c r="F16" s="29">
        <v>4596</v>
      </c>
      <c r="G16" s="30">
        <v>2520232.3332300005</v>
      </c>
      <c r="I16" s="32">
        <v>40940</v>
      </c>
      <c r="J16" s="29">
        <f t="shared" si="0"/>
        <v>4836</v>
      </c>
      <c r="K16" s="29">
        <f t="shared" si="1"/>
        <v>4596</v>
      </c>
      <c r="M16" s="32">
        <v>40940</v>
      </c>
      <c r="N16" s="30">
        <f t="shared" ref="N16:N79" si="2">G16</f>
        <v>2520232.3332300005</v>
      </c>
      <c r="O16" s="30">
        <f t="shared" ref="O16:O79" si="3">C16</f>
        <v>10478575.516790003</v>
      </c>
    </row>
    <row r="17" spans="1:15" ht="18" x14ac:dyDescent="0.35">
      <c r="A17" s="32">
        <v>40969</v>
      </c>
      <c r="B17" s="29">
        <v>5687.4</v>
      </c>
      <c r="C17" s="30">
        <v>12001380.775509998</v>
      </c>
      <c r="E17" s="33">
        <v>40969</v>
      </c>
      <c r="F17" s="29">
        <v>5001.5</v>
      </c>
      <c r="G17" s="30">
        <v>2566410.2872199998</v>
      </c>
      <c r="I17" s="32">
        <v>40969</v>
      </c>
      <c r="J17" s="29">
        <f t="shared" si="0"/>
        <v>5687.4</v>
      </c>
      <c r="K17" s="29">
        <f t="shared" si="1"/>
        <v>5001.5</v>
      </c>
      <c r="M17" s="32">
        <v>40969</v>
      </c>
      <c r="N17" s="30">
        <f t="shared" si="2"/>
        <v>2566410.2872199998</v>
      </c>
      <c r="O17" s="30">
        <f t="shared" si="3"/>
        <v>12001380.775509998</v>
      </c>
    </row>
    <row r="18" spans="1:15" ht="18" x14ac:dyDescent="0.35">
      <c r="A18" s="32">
        <v>41000</v>
      </c>
      <c r="B18" s="29">
        <v>4885.8999999999996</v>
      </c>
      <c r="C18" s="30">
        <v>9038290.6236899998</v>
      </c>
      <c r="E18" s="33">
        <v>41000</v>
      </c>
      <c r="F18" s="29">
        <v>4434.3999999999996</v>
      </c>
      <c r="G18" s="30">
        <v>2032252.3425300005</v>
      </c>
      <c r="I18" s="32">
        <v>41000</v>
      </c>
      <c r="J18" s="29">
        <f t="shared" si="0"/>
        <v>4885.8999999999996</v>
      </c>
      <c r="K18" s="29">
        <f t="shared" si="1"/>
        <v>4434.3999999999996</v>
      </c>
      <c r="M18" s="32">
        <v>41000</v>
      </c>
      <c r="N18" s="30">
        <f t="shared" si="2"/>
        <v>2032252.3425300005</v>
      </c>
      <c r="O18" s="30">
        <f t="shared" si="3"/>
        <v>9038290.6236899998</v>
      </c>
    </row>
    <row r="19" spans="1:15" ht="18" x14ac:dyDescent="0.35">
      <c r="A19" s="32">
        <v>41030</v>
      </c>
      <c r="B19" s="29">
        <v>5208.2</v>
      </c>
      <c r="C19" s="30">
        <v>12363532.164359991</v>
      </c>
      <c r="E19" s="33">
        <v>41030</v>
      </c>
      <c r="F19" s="29">
        <v>5547.3</v>
      </c>
      <c r="G19" s="30">
        <v>2815334.6180099985</v>
      </c>
      <c r="I19" s="32">
        <v>41030</v>
      </c>
      <c r="J19" s="29">
        <f t="shared" si="0"/>
        <v>5208.2</v>
      </c>
      <c r="K19" s="29">
        <f t="shared" si="1"/>
        <v>5547.3</v>
      </c>
      <c r="M19" s="32">
        <v>41030</v>
      </c>
      <c r="N19" s="30">
        <f t="shared" si="2"/>
        <v>2815334.6180099985</v>
      </c>
      <c r="O19" s="30">
        <f t="shared" si="3"/>
        <v>12363532.164359991</v>
      </c>
    </row>
    <row r="20" spans="1:15" ht="18" x14ac:dyDescent="0.35">
      <c r="A20" s="32">
        <v>41061</v>
      </c>
      <c r="B20" s="29">
        <v>4621.8999999999996</v>
      </c>
      <c r="C20" s="30">
        <v>11823018.960260008</v>
      </c>
      <c r="E20" s="33">
        <v>41061</v>
      </c>
      <c r="F20" s="29">
        <v>5100.2</v>
      </c>
      <c r="G20" s="30">
        <v>2845776.3441099981</v>
      </c>
      <c r="I20" s="32">
        <v>41061</v>
      </c>
      <c r="J20" s="29">
        <f t="shared" si="0"/>
        <v>4621.8999999999996</v>
      </c>
      <c r="K20" s="29">
        <f t="shared" si="1"/>
        <v>5100.2</v>
      </c>
      <c r="M20" s="32">
        <v>41061</v>
      </c>
      <c r="N20" s="30">
        <f t="shared" si="2"/>
        <v>2845776.3441099981</v>
      </c>
      <c r="O20" s="30">
        <f t="shared" si="3"/>
        <v>11823018.960260008</v>
      </c>
    </row>
    <row r="21" spans="1:15" ht="18" x14ac:dyDescent="0.35">
      <c r="A21" s="32">
        <v>41091</v>
      </c>
      <c r="B21" s="29">
        <v>4693.5</v>
      </c>
      <c r="C21" s="30">
        <v>12162830.562860005</v>
      </c>
      <c r="E21" s="33">
        <v>41091</v>
      </c>
      <c r="F21" s="29">
        <v>5193.8999999999996</v>
      </c>
      <c r="G21" s="30">
        <v>2680779.6459899978</v>
      </c>
      <c r="I21" s="32">
        <v>41091</v>
      </c>
      <c r="J21" s="29">
        <f t="shared" si="0"/>
        <v>4693.5</v>
      </c>
      <c r="K21" s="29">
        <f t="shared" si="1"/>
        <v>5193.8999999999996</v>
      </c>
      <c r="M21" s="32">
        <v>41091</v>
      </c>
      <c r="N21" s="30">
        <f t="shared" si="2"/>
        <v>2680779.6459899978</v>
      </c>
      <c r="O21" s="30">
        <f t="shared" si="3"/>
        <v>12162830.562860005</v>
      </c>
    </row>
    <row r="22" spans="1:15" ht="18" x14ac:dyDescent="0.35">
      <c r="A22" s="32">
        <v>41122</v>
      </c>
      <c r="B22" s="29">
        <v>4589.1000000000004</v>
      </c>
      <c r="C22" s="31">
        <v>7629976.000310001</v>
      </c>
      <c r="E22" s="33">
        <v>41122</v>
      </c>
      <c r="F22" s="29">
        <v>5239.2</v>
      </c>
      <c r="G22" s="30">
        <v>2717991.7460999982</v>
      </c>
      <c r="I22" s="32">
        <v>41122</v>
      </c>
      <c r="J22" s="29">
        <f t="shared" si="0"/>
        <v>4589.1000000000004</v>
      </c>
      <c r="K22" s="29">
        <f t="shared" si="1"/>
        <v>5239.2</v>
      </c>
      <c r="M22" s="32">
        <v>41122</v>
      </c>
      <c r="N22" s="30">
        <f t="shared" si="2"/>
        <v>2717991.7460999982</v>
      </c>
      <c r="O22" s="30">
        <f t="shared" si="3"/>
        <v>7629976.000310001</v>
      </c>
    </row>
    <row r="23" spans="1:15" ht="18" x14ac:dyDescent="0.35">
      <c r="A23" s="32">
        <v>41153</v>
      </c>
      <c r="B23" s="29">
        <v>4823.2</v>
      </c>
      <c r="C23" s="31">
        <v>8261707.0312100006</v>
      </c>
      <c r="E23" s="33">
        <v>41153</v>
      </c>
      <c r="F23" s="29">
        <v>4679.1000000000004</v>
      </c>
      <c r="G23" s="30">
        <v>2393957.5697300015</v>
      </c>
      <c r="I23" s="32">
        <v>41153</v>
      </c>
      <c r="J23" s="29">
        <f t="shared" si="0"/>
        <v>4823.2</v>
      </c>
      <c r="K23" s="29">
        <f t="shared" si="1"/>
        <v>4679.1000000000004</v>
      </c>
      <c r="M23" s="32">
        <v>41153</v>
      </c>
      <c r="N23" s="30">
        <f t="shared" si="2"/>
        <v>2393957.5697300015</v>
      </c>
      <c r="O23" s="30">
        <f t="shared" si="3"/>
        <v>8261707.0312100006</v>
      </c>
    </row>
    <row r="24" spans="1:15" ht="18" x14ac:dyDescent="0.35">
      <c r="A24" s="32">
        <v>41183</v>
      </c>
      <c r="B24" s="29">
        <v>4985.3</v>
      </c>
      <c r="C24" s="30">
        <v>12374269.477310002</v>
      </c>
      <c r="E24" s="33">
        <v>41183</v>
      </c>
      <c r="F24" s="29">
        <v>5205.8</v>
      </c>
      <c r="G24" s="30">
        <v>2486834.4635500005</v>
      </c>
      <c r="I24" s="32">
        <v>41183</v>
      </c>
      <c r="J24" s="29">
        <f t="shared" si="0"/>
        <v>4985.3</v>
      </c>
      <c r="K24" s="29">
        <f t="shared" si="1"/>
        <v>5205.8</v>
      </c>
      <c r="M24" s="32">
        <v>41183</v>
      </c>
      <c r="N24" s="30">
        <f t="shared" si="2"/>
        <v>2486834.4635500005</v>
      </c>
      <c r="O24" s="30">
        <f t="shared" si="3"/>
        <v>12374269.477310002</v>
      </c>
    </row>
    <row r="25" spans="1:15" ht="18" x14ac:dyDescent="0.35">
      <c r="A25" s="32">
        <v>41214</v>
      </c>
      <c r="B25" s="29">
        <v>4732.3999999999996</v>
      </c>
      <c r="C25" s="30">
        <v>10060113.647039998</v>
      </c>
      <c r="E25" s="33">
        <v>41214</v>
      </c>
      <c r="F25" s="29">
        <v>5125.5</v>
      </c>
      <c r="G25" s="30">
        <v>2555691.8995800014</v>
      </c>
      <c r="I25" s="32">
        <v>41214</v>
      </c>
      <c r="J25" s="29">
        <f t="shared" si="0"/>
        <v>4732.3999999999996</v>
      </c>
      <c r="K25" s="29">
        <f t="shared" si="1"/>
        <v>5125.5</v>
      </c>
      <c r="M25" s="32">
        <v>41214</v>
      </c>
      <c r="N25" s="30">
        <f t="shared" si="2"/>
        <v>2555691.8995800014</v>
      </c>
      <c r="O25" s="30">
        <f t="shared" si="3"/>
        <v>10060113.647039998</v>
      </c>
    </row>
    <row r="26" spans="1:15" ht="18" x14ac:dyDescent="0.35">
      <c r="A26" s="32">
        <v>41244</v>
      </c>
      <c r="B26" s="29">
        <v>4932.7</v>
      </c>
      <c r="C26" s="30">
        <v>10384380.921197699</v>
      </c>
      <c r="E26" s="33">
        <v>41244</v>
      </c>
      <c r="F26" s="29">
        <v>4542.3</v>
      </c>
      <c r="G26" s="30">
        <v>2200105.745589999</v>
      </c>
      <c r="I26" s="32">
        <v>41244</v>
      </c>
      <c r="J26" s="29">
        <f t="shared" si="0"/>
        <v>4932.7</v>
      </c>
      <c r="K26" s="29">
        <f t="shared" si="1"/>
        <v>4542.3</v>
      </c>
      <c r="M26" s="32">
        <v>41244</v>
      </c>
      <c r="N26" s="30">
        <f t="shared" si="2"/>
        <v>2200105.745589999</v>
      </c>
      <c r="O26" s="30">
        <f t="shared" si="3"/>
        <v>10384380.921197699</v>
      </c>
    </row>
    <row r="27" spans="1:15" ht="18" x14ac:dyDescent="0.35">
      <c r="A27" s="32">
        <v>41275</v>
      </c>
      <c r="B27" s="29">
        <v>4849.2</v>
      </c>
      <c r="C27" s="30">
        <v>10983451.97144</v>
      </c>
      <c r="E27" s="33">
        <v>41275</v>
      </c>
      <c r="F27" s="29">
        <v>5185.1000000000004</v>
      </c>
      <c r="G27" s="30">
        <v>2920297.6861400008</v>
      </c>
      <c r="I27" s="32">
        <v>41275</v>
      </c>
      <c r="J27" s="29">
        <f t="shared" si="0"/>
        <v>4849.2</v>
      </c>
      <c r="K27" s="29">
        <f t="shared" si="1"/>
        <v>5185.1000000000004</v>
      </c>
      <c r="M27" s="32">
        <v>41275</v>
      </c>
      <c r="N27" s="30">
        <f t="shared" si="2"/>
        <v>2920297.6861400008</v>
      </c>
      <c r="O27" s="30">
        <f t="shared" si="3"/>
        <v>10983451.97144</v>
      </c>
    </row>
    <row r="28" spans="1:15" ht="18" x14ac:dyDescent="0.35">
      <c r="A28" s="32">
        <v>41306</v>
      </c>
      <c r="B28" s="29">
        <v>4667.8</v>
      </c>
      <c r="C28" s="31">
        <v>7732369.6401700005</v>
      </c>
      <c r="E28" s="33">
        <v>41306</v>
      </c>
      <c r="F28" s="29">
        <v>4497.5</v>
      </c>
      <c r="G28" s="30">
        <v>2307475.2263399968</v>
      </c>
      <c r="I28" s="32">
        <v>41306</v>
      </c>
      <c r="J28" s="29">
        <f t="shared" si="0"/>
        <v>4667.8</v>
      </c>
      <c r="K28" s="29">
        <f t="shared" si="1"/>
        <v>4497.5</v>
      </c>
      <c r="M28" s="32">
        <v>41306</v>
      </c>
      <c r="N28" s="30">
        <f t="shared" si="2"/>
        <v>2307475.2263399968</v>
      </c>
      <c r="O28" s="30">
        <f t="shared" si="3"/>
        <v>7732369.6401700005</v>
      </c>
    </row>
    <row r="29" spans="1:15" ht="18" x14ac:dyDescent="0.35">
      <c r="A29" s="32">
        <v>41334</v>
      </c>
      <c r="B29" s="29">
        <v>4617.8</v>
      </c>
      <c r="C29" s="31">
        <v>6701351.3108900003</v>
      </c>
      <c r="E29" s="33">
        <v>41334</v>
      </c>
      <c r="F29" s="29">
        <v>4488.1000000000004</v>
      </c>
      <c r="G29" s="30">
        <v>2146268.5233299984</v>
      </c>
      <c r="I29" s="32">
        <v>41334</v>
      </c>
      <c r="J29" s="29">
        <f t="shared" si="0"/>
        <v>4617.8</v>
      </c>
      <c r="K29" s="29">
        <f t="shared" si="1"/>
        <v>4488.1000000000004</v>
      </c>
      <c r="M29" s="32">
        <v>41334</v>
      </c>
      <c r="N29" s="30">
        <f t="shared" si="2"/>
        <v>2146268.5233299984</v>
      </c>
      <c r="O29" s="30">
        <f t="shared" si="3"/>
        <v>6701351.3108900003</v>
      </c>
    </row>
    <row r="30" spans="1:15" ht="18" x14ac:dyDescent="0.35">
      <c r="A30" s="32">
        <v>41365</v>
      </c>
      <c r="B30" s="29">
        <v>4949.5</v>
      </c>
      <c r="C30" s="30">
        <v>10584228.034859998</v>
      </c>
      <c r="E30" s="33">
        <v>41365</v>
      </c>
      <c r="F30" s="29">
        <v>5167.1000000000004</v>
      </c>
      <c r="G30" s="30">
        <v>2725993.1200100002</v>
      </c>
      <c r="I30" s="32">
        <v>41365</v>
      </c>
      <c r="J30" s="29">
        <f t="shared" si="0"/>
        <v>4949.5</v>
      </c>
      <c r="K30" s="29">
        <f t="shared" si="1"/>
        <v>5167.1000000000004</v>
      </c>
      <c r="M30" s="32">
        <v>41365</v>
      </c>
      <c r="N30" s="30">
        <f t="shared" si="2"/>
        <v>2725993.1200100002</v>
      </c>
      <c r="O30" s="30">
        <f t="shared" si="3"/>
        <v>10584228.034859998</v>
      </c>
    </row>
    <row r="31" spans="1:15" ht="18" x14ac:dyDescent="0.35">
      <c r="A31" s="32">
        <v>41395</v>
      </c>
      <c r="B31" s="29">
        <v>5332.5</v>
      </c>
      <c r="C31" s="30">
        <v>12865722.622410001</v>
      </c>
      <c r="E31" s="33">
        <v>41395</v>
      </c>
      <c r="F31" s="29">
        <v>5181.3</v>
      </c>
      <c r="G31" s="30">
        <v>2677349.0564099993</v>
      </c>
      <c r="I31" s="32">
        <v>41395</v>
      </c>
      <c r="J31" s="29">
        <f t="shared" si="0"/>
        <v>5332.5</v>
      </c>
      <c r="K31" s="29">
        <f t="shared" si="1"/>
        <v>5181.3</v>
      </c>
      <c r="M31" s="32">
        <v>41395</v>
      </c>
      <c r="N31" s="30">
        <f t="shared" si="2"/>
        <v>2677349.0564099993</v>
      </c>
      <c r="O31" s="30">
        <f t="shared" si="3"/>
        <v>12865722.622410001</v>
      </c>
    </row>
    <row r="32" spans="1:15" ht="18" x14ac:dyDescent="0.35">
      <c r="A32" s="32">
        <v>41426</v>
      </c>
      <c r="B32" s="29">
        <v>4870.8</v>
      </c>
      <c r="C32" s="30">
        <v>11068973.442530001</v>
      </c>
      <c r="E32" s="33">
        <v>41426</v>
      </c>
      <c r="F32" s="29">
        <v>4311.1000000000004</v>
      </c>
      <c r="G32" s="30">
        <v>2307496.3511699997</v>
      </c>
      <c r="I32" s="32">
        <v>41426</v>
      </c>
      <c r="J32" s="29">
        <f t="shared" si="0"/>
        <v>4870.8</v>
      </c>
      <c r="K32" s="29">
        <f t="shared" si="1"/>
        <v>4311.1000000000004</v>
      </c>
      <c r="M32" s="32">
        <v>41426</v>
      </c>
      <c r="N32" s="30">
        <f t="shared" si="2"/>
        <v>2307496.3511699997</v>
      </c>
      <c r="O32" s="30">
        <f t="shared" si="3"/>
        <v>11068973.442530001</v>
      </c>
    </row>
    <row r="33" spans="1:15" ht="18" x14ac:dyDescent="0.35">
      <c r="A33" s="32">
        <v>41456</v>
      </c>
      <c r="B33" s="29">
        <v>4652.3</v>
      </c>
      <c r="C33" s="30">
        <v>10497510.477440001</v>
      </c>
      <c r="E33" s="33">
        <v>41456</v>
      </c>
      <c r="F33" s="29">
        <v>5111.8</v>
      </c>
      <c r="G33" s="30">
        <v>2944188.1241699997</v>
      </c>
      <c r="I33" s="32">
        <v>41456</v>
      </c>
      <c r="J33" s="29">
        <f t="shared" si="0"/>
        <v>4652.3</v>
      </c>
      <c r="K33" s="29">
        <f t="shared" si="1"/>
        <v>5111.8</v>
      </c>
      <c r="M33" s="32">
        <v>41456</v>
      </c>
      <c r="N33" s="30">
        <f t="shared" si="2"/>
        <v>2944188.1241699997</v>
      </c>
      <c r="O33" s="30">
        <f t="shared" si="3"/>
        <v>10497510.477440001</v>
      </c>
    </row>
    <row r="34" spans="1:15" ht="18" x14ac:dyDescent="0.35">
      <c r="A34" s="32">
        <v>41487</v>
      </c>
      <c r="B34" s="29">
        <v>4977.7</v>
      </c>
      <c r="C34" s="30">
        <v>12133517.295449998</v>
      </c>
      <c r="E34" s="33">
        <v>41487</v>
      </c>
      <c r="F34" s="29">
        <v>4974.8999999999996</v>
      </c>
      <c r="G34" s="30">
        <v>2689959.8372300002</v>
      </c>
      <c r="I34" s="32">
        <v>41487</v>
      </c>
      <c r="J34" s="29">
        <f t="shared" si="0"/>
        <v>4977.7</v>
      </c>
      <c r="K34" s="29">
        <f t="shared" si="1"/>
        <v>4974.8999999999996</v>
      </c>
      <c r="M34" s="32">
        <v>41487</v>
      </c>
      <c r="N34" s="30">
        <f t="shared" si="2"/>
        <v>2689959.8372300002</v>
      </c>
      <c r="O34" s="30">
        <f t="shared" si="3"/>
        <v>12133517.295449998</v>
      </c>
    </row>
    <row r="35" spans="1:15" ht="18" x14ac:dyDescent="0.35">
      <c r="A35" s="32">
        <v>41518</v>
      </c>
      <c r="B35" s="29">
        <v>4850</v>
      </c>
      <c r="C35" s="30">
        <v>12753296.44565</v>
      </c>
      <c r="E35" s="33">
        <v>41518</v>
      </c>
      <c r="F35" s="29">
        <v>5147.7</v>
      </c>
      <c r="G35" s="30">
        <v>2829731.8335200013</v>
      </c>
      <c r="I35" s="32">
        <v>41518</v>
      </c>
      <c r="J35" s="29">
        <f t="shared" si="0"/>
        <v>4850</v>
      </c>
      <c r="K35" s="29">
        <f t="shared" si="1"/>
        <v>5147.7</v>
      </c>
      <c r="M35" s="32">
        <v>41518</v>
      </c>
      <c r="N35" s="30">
        <f t="shared" si="2"/>
        <v>2829731.8335200013</v>
      </c>
      <c r="O35" s="30">
        <f t="shared" si="3"/>
        <v>12753296.44565</v>
      </c>
    </row>
    <row r="36" spans="1:15" ht="18" x14ac:dyDescent="0.35">
      <c r="A36" s="32">
        <v>41548</v>
      </c>
      <c r="B36" s="29">
        <v>4838</v>
      </c>
      <c r="C36" s="30">
        <v>10961853.38143</v>
      </c>
      <c r="E36" s="33">
        <v>41548</v>
      </c>
      <c r="F36" s="29">
        <v>5348.2</v>
      </c>
      <c r="G36" s="30">
        <v>2880351.576359997</v>
      </c>
      <c r="I36" s="32">
        <v>41548</v>
      </c>
      <c r="J36" s="29">
        <f t="shared" si="0"/>
        <v>4838</v>
      </c>
      <c r="K36" s="29">
        <f t="shared" si="1"/>
        <v>5348.2</v>
      </c>
      <c r="M36" s="32">
        <v>41548</v>
      </c>
      <c r="N36" s="30">
        <f t="shared" si="2"/>
        <v>2880351.576359997</v>
      </c>
      <c r="O36" s="30">
        <f t="shared" si="3"/>
        <v>10961853.38143</v>
      </c>
    </row>
    <row r="37" spans="1:15" ht="18" x14ac:dyDescent="0.35">
      <c r="A37" s="32">
        <v>41579</v>
      </c>
      <c r="B37" s="29">
        <v>4946</v>
      </c>
      <c r="C37" s="30">
        <v>11597135.440529998</v>
      </c>
      <c r="E37" s="33">
        <v>41579</v>
      </c>
      <c r="F37" s="29">
        <v>5033.1000000000004</v>
      </c>
      <c r="G37" s="30">
        <v>2571833.5447299988</v>
      </c>
      <c r="I37" s="32">
        <v>41579</v>
      </c>
      <c r="J37" s="29">
        <f t="shared" si="0"/>
        <v>4946</v>
      </c>
      <c r="K37" s="29">
        <f t="shared" si="1"/>
        <v>5033.1000000000004</v>
      </c>
      <c r="M37" s="32">
        <v>41579</v>
      </c>
      <c r="N37" s="30">
        <f t="shared" si="2"/>
        <v>2571833.5447299988</v>
      </c>
      <c r="O37" s="30">
        <f t="shared" si="3"/>
        <v>11597135.440529998</v>
      </c>
    </row>
    <row r="38" spans="1:15" ht="18" x14ac:dyDescent="0.35">
      <c r="A38" s="32">
        <v>41609</v>
      </c>
      <c r="B38" s="29">
        <v>5272.1</v>
      </c>
      <c r="C38" s="30">
        <v>14087437.863950003</v>
      </c>
      <c r="E38" s="33">
        <v>41609</v>
      </c>
      <c r="F38" s="29">
        <v>4935.2</v>
      </c>
      <c r="G38" s="30">
        <v>2310444.9309999989</v>
      </c>
      <c r="I38" s="32">
        <v>41609</v>
      </c>
      <c r="J38" s="29">
        <f t="shared" si="0"/>
        <v>5272.1</v>
      </c>
      <c r="K38" s="29">
        <f t="shared" si="1"/>
        <v>4935.2</v>
      </c>
      <c r="M38" s="32">
        <v>41609</v>
      </c>
      <c r="N38" s="30">
        <f t="shared" si="2"/>
        <v>2310444.9309999989</v>
      </c>
      <c r="O38" s="30">
        <f t="shared" si="3"/>
        <v>14087437.863950003</v>
      </c>
    </row>
    <row r="39" spans="1:15" ht="18" x14ac:dyDescent="0.35">
      <c r="A39" s="32">
        <v>41640</v>
      </c>
      <c r="B39" s="29">
        <v>4775.2</v>
      </c>
      <c r="C39" s="30">
        <v>12315564.005689999</v>
      </c>
      <c r="E39" s="33">
        <v>41640</v>
      </c>
      <c r="F39" s="29">
        <v>4844.1000000000004</v>
      </c>
      <c r="G39" s="30">
        <v>2759652.8917299998</v>
      </c>
      <c r="I39" s="32">
        <v>41640</v>
      </c>
      <c r="J39" s="29">
        <f t="shared" si="0"/>
        <v>4775.2</v>
      </c>
      <c r="K39" s="29">
        <f t="shared" si="1"/>
        <v>4844.1000000000004</v>
      </c>
      <c r="M39" s="32">
        <v>41640</v>
      </c>
      <c r="N39" s="30">
        <f t="shared" si="2"/>
        <v>2759652.8917299998</v>
      </c>
      <c r="O39" s="30">
        <f t="shared" si="3"/>
        <v>12315564.005689999</v>
      </c>
    </row>
    <row r="40" spans="1:15" ht="18" x14ac:dyDescent="0.35">
      <c r="A40" s="32">
        <v>41671</v>
      </c>
      <c r="B40" s="29">
        <v>4271.3999999999996</v>
      </c>
      <c r="C40" s="30">
        <v>8393497.0769599993</v>
      </c>
      <c r="E40" s="33">
        <v>41671</v>
      </c>
      <c r="F40" s="29">
        <v>5003.5</v>
      </c>
      <c r="G40" s="30">
        <v>2896345.0460500009</v>
      </c>
      <c r="I40" s="32">
        <v>41671</v>
      </c>
      <c r="J40" s="29">
        <f t="shared" si="0"/>
        <v>4271.3999999999996</v>
      </c>
      <c r="K40" s="29">
        <f t="shared" si="1"/>
        <v>5003.5</v>
      </c>
      <c r="M40" s="32">
        <v>41671</v>
      </c>
      <c r="N40" s="30">
        <f t="shared" si="2"/>
        <v>2896345.0460500009</v>
      </c>
      <c r="O40" s="30">
        <f t="shared" si="3"/>
        <v>8393497.0769599993</v>
      </c>
    </row>
    <row r="41" spans="1:15" ht="18" x14ac:dyDescent="0.35">
      <c r="A41" s="32">
        <v>41699</v>
      </c>
      <c r="B41" s="29">
        <v>4407.8999999999996</v>
      </c>
      <c r="C41" s="30">
        <v>7961343.1581000006</v>
      </c>
      <c r="E41" s="33">
        <v>41699</v>
      </c>
      <c r="F41" s="29">
        <v>4911.8999999999996</v>
      </c>
      <c r="G41" s="30">
        <v>2935342.2562000002</v>
      </c>
      <c r="I41" s="32">
        <v>41699</v>
      </c>
      <c r="J41" s="29">
        <f t="shared" si="0"/>
        <v>4407.8999999999996</v>
      </c>
      <c r="K41" s="29">
        <f t="shared" si="1"/>
        <v>4911.8999999999996</v>
      </c>
      <c r="M41" s="32">
        <v>41699</v>
      </c>
      <c r="N41" s="30">
        <f t="shared" si="2"/>
        <v>2935342.2562000002</v>
      </c>
      <c r="O41" s="30">
        <f t="shared" si="3"/>
        <v>7961343.1581000006</v>
      </c>
    </row>
    <row r="42" spans="1:15" ht="18" x14ac:dyDescent="0.35">
      <c r="A42" s="32">
        <v>41730</v>
      </c>
      <c r="B42" s="29">
        <v>4302.6000000000004</v>
      </c>
      <c r="C42" s="30">
        <v>9740665.473009998</v>
      </c>
      <c r="E42" s="33">
        <v>41730</v>
      </c>
      <c r="F42" s="29">
        <v>5454.8</v>
      </c>
      <c r="G42" s="30">
        <v>3325011.9569399995</v>
      </c>
      <c r="I42" s="32">
        <v>41730</v>
      </c>
      <c r="J42" s="29">
        <f t="shared" si="0"/>
        <v>4302.6000000000004</v>
      </c>
      <c r="K42" s="29">
        <f t="shared" si="1"/>
        <v>5454.8</v>
      </c>
      <c r="M42" s="32">
        <v>41730</v>
      </c>
      <c r="N42" s="30">
        <f t="shared" si="2"/>
        <v>3325011.9569399995</v>
      </c>
      <c r="O42" s="30">
        <f t="shared" si="3"/>
        <v>9740665.473009998</v>
      </c>
    </row>
    <row r="43" spans="1:15" ht="18" x14ac:dyDescent="0.35">
      <c r="A43" s="32">
        <v>41760</v>
      </c>
      <c r="B43" s="29">
        <v>5486.1</v>
      </c>
      <c r="C43" s="30">
        <v>17700332.708269998</v>
      </c>
      <c r="E43" s="33">
        <v>41760</v>
      </c>
      <c r="F43" s="29">
        <v>5423.4</v>
      </c>
      <c r="G43" s="30">
        <v>3246027.5841599996</v>
      </c>
      <c r="I43" s="32">
        <v>41760</v>
      </c>
      <c r="J43" s="29">
        <f t="shared" si="0"/>
        <v>5486.1</v>
      </c>
      <c r="K43" s="29">
        <f t="shared" si="1"/>
        <v>5423.4</v>
      </c>
      <c r="M43" s="32">
        <v>41760</v>
      </c>
      <c r="N43" s="30">
        <f t="shared" si="2"/>
        <v>3246027.5841599996</v>
      </c>
      <c r="O43" s="30">
        <f t="shared" si="3"/>
        <v>17700332.708269998</v>
      </c>
    </row>
    <row r="44" spans="1:15" ht="18" x14ac:dyDescent="0.35">
      <c r="A44" s="32">
        <v>41791</v>
      </c>
      <c r="B44" s="29">
        <v>4672.5</v>
      </c>
      <c r="C44" s="30">
        <v>11355113.048199998</v>
      </c>
      <c r="E44" s="33">
        <v>41791</v>
      </c>
      <c r="F44" s="29">
        <v>4923.5</v>
      </c>
      <c r="G44" s="30">
        <v>3072070.1353399991</v>
      </c>
      <c r="I44" s="32">
        <v>41791</v>
      </c>
      <c r="J44" s="29">
        <f t="shared" si="0"/>
        <v>4672.5</v>
      </c>
      <c r="K44" s="29">
        <f t="shared" si="1"/>
        <v>4923.5</v>
      </c>
      <c r="M44" s="32">
        <v>41791</v>
      </c>
      <c r="N44" s="30">
        <f t="shared" si="2"/>
        <v>3072070.1353399991</v>
      </c>
      <c r="O44" s="30">
        <f t="shared" si="3"/>
        <v>11355113.048199998</v>
      </c>
    </row>
    <row r="45" spans="1:15" ht="18" x14ac:dyDescent="0.35">
      <c r="A45" s="32">
        <v>41821</v>
      </c>
      <c r="B45" s="29">
        <v>5048.8</v>
      </c>
      <c r="C45" s="30">
        <v>13710922.336530002</v>
      </c>
      <c r="E45" s="33">
        <v>41821</v>
      </c>
      <c r="F45" s="29">
        <v>6084.2</v>
      </c>
      <c r="G45" s="31">
        <v>2974997.889349998</v>
      </c>
      <c r="I45" s="32">
        <v>41821</v>
      </c>
      <c r="J45" s="29">
        <f t="shared" si="0"/>
        <v>5048.8</v>
      </c>
      <c r="K45" s="29">
        <f t="shared" si="1"/>
        <v>6084.2</v>
      </c>
      <c r="M45" s="32">
        <v>41821</v>
      </c>
      <c r="N45" s="30">
        <f t="shared" si="2"/>
        <v>2974997.889349998</v>
      </c>
      <c r="O45" s="30">
        <f t="shared" si="3"/>
        <v>13710922.336530002</v>
      </c>
    </row>
    <row r="46" spans="1:15" ht="18" x14ac:dyDescent="0.35">
      <c r="A46" s="32">
        <v>41852</v>
      </c>
      <c r="B46" s="29">
        <v>4829.5</v>
      </c>
      <c r="C46" s="30">
        <v>13467714.336480001</v>
      </c>
      <c r="E46" s="33">
        <v>41852</v>
      </c>
      <c r="F46" s="29">
        <v>4901.8999999999996</v>
      </c>
      <c r="G46" s="30">
        <v>2547925.863559999</v>
      </c>
      <c r="I46" s="32">
        <v>41852</v>
      </c>
      <c r="J46" s="29">
        <f t="shared" si="0"/>
        <v>4829.5</v>
      </c>
      <c r="K46" s="29">
        <f t="shared" si="1"/>
        <v>4901.8999999999996</v>
      </c>
      <c r="M46" s="32">
        <v>41852</v>
      </c>
      <c r="N46" s="30">
        <f t="shared" si="2"/>
        <v>2547925.863559999</v>
      </c>
      <c r="O46" s="30">
        <f t="shared" si="3"/>
        <v>13467714.336480001</v>
      </c>
    </row>
    <row r="47" spans="1:15" ht="18" x14ac:dyDescent="0.35">
      <c r="A47" s="32">
        <v>41883</v>
      </c>
      <c r="B47" s="29">
        <v>5088.7</v>
      </c>
      <c r="C47" s="30">
        <v>15648389.547769997</v>
      </c>
      <c r="E47" s="33">
        <v>41883</v>
      </c>
      <c r="F47" s="29">
        <v>5791.3</v>
      </c>
      <c r="G47" s="30">
        <v>3204842.4492599997</v>
      </c>
      <c r="I47" s="32">
        <v>41883</v>
      </c>
      <c r="J47" s="29">
        <f t="shared" si="0"/>
        <v>5088.7</v>
      </c>
      <c r="K47" s="29">
        <f t="shared" si="1"/>
        <v>5791.3</v>
      </c>
      <c r="M47" s="32">
        <v>41883</v>
      </c>
      <c r="N47" s="30">
        <f t="shared" si="2"/>
        <v>3204842.4492599997</v>
      </c>
      <c r="O47" s="30">
        <f t="shared" si="3"/>
        <v>15648389.547769997</v>
      </c>
    </row>
    <row r="48" spans="1:15" ht="18" x14ac:dyDescent="0.35">
      <c r="A48" s="32">
        <v>41913</v>
      </c>
      <c r="B48" s="29">
        <v>4227.3999999999996</v>
      </c>
      <c r="C48" s="30">
        <v>12659315.05133</v>
      </c>
      <c r="E48" s="33">
        <v>41913</v>
      </c>
      <c r="F48" s="29">
        <v>5847.1</v>
      </c>
      <c r="G48" s="30">
        <v>3123576.6788699999</v>
      </c>
      <c r="I48" s="32">
        <v>41913</v>
      </c>
      <c r="J48" s="29">
        <f t="shared" si="0"/>
        <v>4227.3999999999996</v>
      </c>
      <c r="K48" s="29">
        <f t="shared" si="1"/>
        <v>5847.1</v>
      </c>
      <c r="M48" s="32">
        <v>41913</v>
      </c>
      <c r="N48" s="30">
        <f t="shared" si="2"/>
        <v>3123576.6788699999</v>
      </c>
      <c r="O48" s="30">
        <f t="shared" si="3"/>
        <v>12659315.05133</v>
      </c>
    </row>
    <row r="49" spans="1:15" ht="18" x14ac:dyDescent="0.35">
      <c r="A49" s="32">
        <v>41944</v>
      </c>
      <c r="B49" s="29">
        <v>3828</v>
      </c>
      <c r="C49" s="30">
        <v>9642942.7942400016</v>
      </c>
      <c r="E49" s="33">
        <v>41944</v>
      </c>
      <c r="F49" s="29">
        <v>5354.3</v>
      </c>
      <c r="G49" s="30">
        <v>2525305.1042699991</v>
      </c>
      <c r="I49" s="32">
        <v>41944</v>
      </c>
      <c r="J49" s="29">
        <f t="shared" si="0"/>
        <v>3828</v>
      </c>
      <c r="K49" s="29">
        <f t="shared" si="1"/>
        <v>5354.3</v>
      </c>
      <c r="M49" s="32">
        <v>41944</v>
      </c>
      <c r="N49" s="30">
        <f t="shared" si="2"/>
        <v>2525305.1042699991</v>
      </c>
      <c r="O49" s="30">
        <f t="shared" si="3"/>
        <v>9642942.7942400016</v>
      </c>
    </row>
    <row r="50" spans="1:15" ht="18" x14ac:dyDescent="0.35">
      <c r="A50" s="32">
        <v>41974</v>
      </c>
      <c r="B50" s="29">
        <v>3767.6</v>
      </c>
      <c r="C50" s="30">
        <v>13331819.024540002</v>
      </c>
      <c r="E50" s="33">
        <v>41974</v>
      </c>
      <c r="F50" s="29">
        <v>5488.8</v>
      </c>
      <c r="G50" s="30">
        <v>2819498.6777600013</v>
      </c>
      <c r="I50" s="32">
        <v>41974</v>
      </c>
      <c r="J50" s="29">
        <f t="shared" si="0"/>
        <v>3767.6</v>
      </c>
      <c r="K50" s="29">
        <f t="shared" si="1"/>
        <v>5488.8</v>
      </c>
      <c r="M50" s="32">
        <v>41974</v>
      </c>
      <c r="N50" s="30">
        <f t="shared" si="2"/>
        <v>2819498.6777600013</v>
      </c>
      <c r="O50" s="30">
        <f t="shared" si="3"/>
        <v>13331819.024540002</v>
      </c>
    </row>
    <row r="51" spans="1:15" ht="18" x14ac:dyDescent="0.35">
      <c r="A51" s="32">
        <v>42005</v>
      </c>
      <c r="B51" s="29">
        <v>2902.8</v>
      </c>
      <c r="C51" s="30">
        <v>10501382.214089999</v>
      </c>
      <c r="E51" s="33">
        <v>42005</v>
      </c>
      <c r="F51" s="29">
        <v>4885</v>
      </c>
      <c r="G51" s="30">
        <v>3158707.3077799981</v>
      </c>
      <c r="I51" s="32">
        <v>42005</v>
      </c>
      <c r="J51" s="29">
        <f t="shared" si="0"/>
        <v>2902.8</v>
      </c>
      <c r="K51" s="29">
        <f t="shared" si="1"/>
        <v>4885</v>
      </c>
      <c r="M51" s="32">
        <v>42005</v>
      </c>
      <c r="N51" s="30">
        <f t="shared" si="2"/>
        <v>3158707.3077799981</v>
      </c>
      <c r="O51" s="30">
        <f t="shared" si="3"/>
        <v>10501382.214089999</v>
      </c>
    </row>
    <row r="52" spans="1:15" ht="18" x14ac:dyDescent="0.35">
      <c r="A52" s="32">
        <v>42036</v>
      </c>
      <c r="B52" s="29">
        <v>3133.1</v>
      </c>
      <c r="C52" s="30">
        <v>10939870.49034</v>
      </c>
      <c r="E52" s="33">
        <v>42036</v>
      </c>
      <c r="F52" s="29">
        <v>4587.1000000000004</v>
      </c>
      <c r="G52" s="30">
        <v>2739000.7752700001</v>
      </c>
      <c r="I52" s="32">
        <v>42036</v>
      </c>
      <c r="J52" s="29">
        <f t="shared" si="0"/>
        <v>3133.1</v>
      </c>
      <c r="K52" s="29">
        <f t="shared" si="1"/>
        <v>4587.1000000000004</v>
      </c>
      <c r="M52" s="32">
        <v>42036</v>
      </c>
      <c r="N52" s="30">
        <f t="shared" si="2"/>
        <v>2739000.7752700001</v>
      </c>
      <c r="O52" s="30">
        <f t="shared" si="3"/>
        <v>10939870.49034</v>
      </c>
    </row>
    <row r="53" spans="1:15" ht="18" x14ac:dyDescent="0.35">
      <c r="A53" s="32">
        <v>42064</v>
      </c>
      <c r="B53" s="29">
        <v>3457.4</v>
      </c>
      <c r="C53" s="30">
        <v>12808860.753700001</v>
      </c>
      <c r="E53" s="33">
        <v>42064</v>
      </c>
      <c r="F53" s="29">
        <v>4641.2</v>
      </c>
      <c r="G53" s="30">
        <v>3382299.812599998</v>
      </c>
      <c r="I53" s="32">
        <v>42064</v>
      </c>
      <c r="J53" s="29">
        <f t="shared" si="0"/>
        <v>3457.4</v>
      </c>
      <c r="K53" s="29">
        <f t="shared" si="1"/>
        <v>4641.2</v>
      </c>
      <c r="M53" s="32">
        <v>42064</v>
      </c>
      <c r="N53" s="30">
        <f t="shared" si="2"/>
        <v>3382299.812599998</v>
      </c>
      <c r="O53" s="30">
        <f t="shared" si="3"/>
        <v>12808860.753700001</v>
      </c>
    </row>
    <row r="54" spans="1:15" ht="18" x14ac:dyDescent="0.35">
      <c r="A54" s="32">
        <v>42095</v>
      </c>
      <c r="B54" s="29">
        <v>3214.4</v>
      </c>
      <c r="C54" s="30">
        <v>11347461.072009999</v>
      </c>
      <c r="E54" s="33">
        <v>42095</v>
      </c>
      <c r="F54" s="29">
        <v>4461.2</v>
      </c>
      <c r="G54" s="30">
        <v>3078971.4294400001</v>
      </c>
      <c r="I54" s="32">
        <v>42095</v>
      </c>
      <c r="J54" s="29">
        <f t="shared" si="0"/>
        <v>3214.4</v>
      </c>
      <c r="K54" s="29">
        <f t="shared" si="1"/>
        <v>4461.2</v>
      </c>
      <c r="M54" s="32">
        <v>42095</v>
      </c>
      <c r="N54" s="30">
        <f t="shared" si="2"/>
        <v>3078971.4294400001</v>
      </c>
      <c r="O54" s="30">
        <f t="shared" si="3"/>
        <v>11347461.072009999</v>
      </c>
    </row>
    <row r="55" spans="1:15" ht="18" x14ac:dyDescent="0.35">
      <c r="A55" s="32">
        <v>42125</v>
      </c>
      <c r="B55" s="29">
        <v>3355.7</v>
      </c>
      <c r="C55" s="30">
        <v>9867664.8292100001</v>
      </c>
      <c r="E55" s="33">
        <v>42125</v>
      </c>
      <c r="F55" s="29">
        <v>4439.6000000000004</v>
      </c>
      <c r="G55" s="30">
        <v>3604711.8382400046</v>
      </c>
      <c r="I55" s="32">
        <v>42125</v>
      </c>
      <c r="J55" s="29">
        <f t="shared" si="0"/>
        <v>3355.7</v>
      </c>
      <c r="K55" s="29">
        <f t="shared" si="1"/>
        <v>4439.6000000000004</v>
      </c>
      <c r="M55" s="32">
        <v>42125</v>
      </c>
      <c r="N55" s="30">
        <f t="shared" si="2"/>
        <v>3604711.8382400046</v>
      </c>
      <c r="O55" s="30">
        <f t="shared" si="3"/>
        <v>9867664.8292100001</v>
      </c>
    </row>
    <row r="56" spans="1:15" ht="18" x14ac:dyDescent="0.35">
      <c r="A56" s="32">
        <v>42156</v>
      </c>
      <c r="B56" s="29">
        <v>3211.2</v>
      </c>
      <c r="C56" s="30">
        <v>10651733.839550002</v>
      </c>
      <c r="E56" s="33">
        <v>42156</v>
      </c>
      <c r="F56" s="29">
        <v>4221.2</v>
      </c>
      <c r="G56" s="30">
        <v>2853597.6056300001</v>
      </c>
      <c r="I56" s="32">
        <v>42156</v>
      </c>
      <c r="J56" s="29">
        <f t="shared" si="0"/>
        <v>3211.2</v>
      </c>
      <c r="K56" s="29">
        <f t="shared" si="1"/>
        <v>4221.2</v>
      </c>
      <c r="M56" s="32">
        <v>42156</v>
      </c>
      <c r="N56" s="30">
        <f t="shared" si="2"/>
        <v>2853597.6056300001</v>
      </c>
      <c r="O56" s="30">
        <f t="shared" si="3"/>
        <v>10651733.839550002</v>
      </c>
    </row>
    <row r="57" spans="1:15" ht="18" x14ac:dyDescent="0.35">
      <c r="A57" s="32">
        <v>42186</v>
      </c>
      <c r="B57" s="29">
        <v>3001.9</v>
      </c>
      <c r="C57" s="30">
        <v>10165970.589649998</v>
      </c>
      <c r="E57" s="33">
        <v>42186</v>
      </c>
      <c r="F57" s="29">
        <v>4967.8</v>
      </c>
      <c r="G57" s="31">
        <v>3288529.7496900004</v>
      </c>
      <c r="I57" s="32">
        <v>42186</v>
      </c>
      <c r="J57" s="29">
        <f t="shared" si="0"/>
        <v>3001.9</v>
      </c>
      <c r="K57" s="29">
        <f t="shared" si="1"/>
        <v>4967.8</v>
      </c>
      <c r="M57" s="32">
        <v>42186</v>
      </c>
      <c r="N57" s="30">
        <f t="shared" si="2"/>
        <v>3288529.7496900004</v>
      </c>
      <c r="O57" s="30">
        <f t="shared" si="3"/>
        <v>10165970.589649998</v>
      </c>
    </row>
    <row r="58" spans="1:15" ht="18" x14ac:dyDescent="0.35">
      <c r="A58" s="32">
        <v>42217</v>
      </c>
      <c r="B58" s="29">
        <v>2809.1</v>
      </c>
      <c r="C58" s="30">
        <v>11401818.667149998</v>
      </c>
      <c r="E58" s="33">
        <v>42217</v>
      </c>
      <c r="F58" s="29">
        <v>4438.3</v>
      </c>
      <c r="G58" s="30">
        <v>3253545.3643300007</v>
      </c>
      <c r="I58" s="32">
        <v>42217</v>
      </c>
      <c r="J58" s="29">
        <f t="shared" si="0"/>
        <v>2809.1</v>
      </c>
      <c r="K58" s="29">
        <f t="shared" si="1"/>
        <v>4438.3</v>
      </c>
      <c r="M58" s="32">
        <v>42217</v>
      </c>
      <c r="N58" s="30">
        <f t="shared" si="2"/>
        <v>3253545.3643300007</v>
      </c>
      <c r="O58" s="30">
        <f t="shared" si="3"/>
        <v>11401818.667149998</v>
      </c>
    </row>
    <row r="59" spans="1:15" ht="18" x14ac:dyDescent="0.35">
      <c r="A59" s="32">
        <v>42248</v>
      </c>
      <c r="B59" s="29">
        <v>2867.1</v>
      </c>
      <c r="C59" s="30">
        <v>10985320.730389999</v>
      </c>
      <c r="E59" s="33">
        <v>42248</v>
      </c>
      <c r="F59" s="29">
        <v>4498.3999999999996</v>
      </c>
      <c r="G59" s="30">
        <v>3420296.1018599984</v>
      </c>
      <c r="I59" s="32">
        <v>42248</v>
      </c>
      <c r="J59" s="29">
        <f t="shared" si="0"/>
        <v>2867.1</v>
      </c>
      <c r="K59" s="29">
        <f t="shared" si="1"/>
        <v>4498.3999999999996</v>
      </c>
      <c r="M59" s="32">
        <v>42248</v>
      </c>
      <c r="N59" s="30">
        <f t="shared" si="2"/>
        <v>3420296.1018599984</v>
      </c>
      <c r="O59" s="30">
        <f t="shared" si="3"/>
        <v>10985320.730389999</v>
      </c>
    </row>
    <row r="60" spans="1:15" ht="18" x14ac:dyDescent="0.35">
      <c r="A60" s="32">
        <v>42278</v>
      </c>
      <c r="B60" s="29">
        <v>2785.8</v>
      </c>
      <c r="C60" s="30">
        <v>9788578</v>
      </c>
      <c r="E60" s="33">
        <v>42278</v>
      </c>
      <c r="F60" s="29">
        <v>4515.3999999999996</v>
      </c>
      <c r="G60" s="30">
        <v>3172009.0223500002</v>
      </c>
      <c r="I60" s="32">
        <v>42278</v>
      </c>
      <c r="J60" s="29">
        <f t="shared" si="0"/>
        <v>2785.8</v>
      </c>
      <c r="K60" s="29">
        <f t="shared" si="1"/>
        <v>4515.3999999999996</v>
      </c>
      <c r="M60" s="32">
        <v>42278</v>
      </c>
      <c r="N60" s="30">
        <f t="shared" si="2"/>
        <v>3172009.0223500002</v>
      </c>
      <c r="O60" s="30">
        <f t="shared" si="3"/>
        <v>9788578</v>
      </c>
    </row>
    <row r="61" spans="1:15" ht="18" x14ac:dyDescent="0.35">
      <c r="A61" s="32">
        <v>42309</v>
      </c>
      <c r="B61" s="29">
        <v>2362.3000000000002</v>
      </c>
      <c r="C61" s="30">
        <v>9770235.7399899997</v>
      </c>
      <c r="E61" s="33">
        <v>42309</v>
      </c>
      <c r="F61" s="29">
        <v>4243</v>
      </c>
      <c r="G61" s="30">
        <v>3231893.8014099998</v>
      </c>
      <c r="I61" s="32">
        <v>42309</v>
      </c>
      <c r="J61" s="29">
        <f t="shared" si="0"/>
        <v>2362.3000000000002</v>
      </c>
      <c r="K61" s="29">
        <f t="shared" si="1"/>
        <v>4243</v>
      </c>
      <c r="M61" s="32">
        <v>42309</v>
      </c>
      <c r="N61" s="30">
        <f t="shared" si="2"/>
        <v>3231893.8014099998</v>
      </c>
      <c r="O61" s="30">
        <f t="shared" si="3"/>
        <v>9770235.7399899997</v>
      </c>
    </row>
    <row r="62" spans="1:15" ht="18" x14ac:dyDescent="0.35">
      <c r="A62" s="32">
        <v>42339</v>
      </c>
      <c r="B62" s="29">
        <v>2543</v>
      </c>
      <c r="C62" s="30">
        <v>11773428.385070002</v>
      </c>
      <c r="E62" s="33">
        <v>42339</v>
      </c>
      <c r="F62" s="29">
        <v>4159.3999999999996</v>
      </c>
      <c r="G62" s="30">
        <v>3511159.6937900018</v>
      </c>
      <c r="I62" s="32">
        <v>42339</v>
      </c>
      <c r="J62" s="29">
        <f t="shared" si="0"/>
        <v>2543</v>
      </c>
      <c r="K62" s="29">
        <f t="shared" si="1"/>
        <v>4159.3999999999996</v>
      </c>
      <c r="M62" s="32">
        <v>42339</v>
      </c>
      <c r="N62" s="30">
        <f t="shared" si="2"/>
        <v>3511159.6937900018</v>
      </c>
      <c r="O62" s="30">
        <f t="shared" si="3"/>
        <v>11773428.385070002</v>
      </c>
    </row>
    <row r="63" spans="1:15" ht="18" x14ac:dyDescent="0.35">
      <c r="A63" s="32">
        <v>42370</v>
      </c>
      <c r="B63" s="29">
        <v>1840.4</v>
      </c>
      <c r="C63" s="30">
        <v>8741019.3508400004</v>
      </c>
      <c r="E63" s="33">
        <v>42370</v>
      </c>
      <c r="F63" s="29">
        <v>3519.6</v>
      </c>
      <c r="G63" s="30">
        <v>3213294.0368300001</v>
      </c>
      <c r="I63" s="32">
        <v>42370</v>
      </c>
      <c r="J63" s="29">
        <f t="shared" si="0"/>
        <v>1840.4</v>
      </c>
      <c r="K63" s="29">
        <f t="shared" si="1"/>
        <v>3519.6</v>
      </c>
      <c r="M63" s="32">
        <v>42370</v>
      </c>
      <c r="N63" s="30">
        <f t="shared" si="2"/>
        <v>3213294.0368300001</v>
      </c>
      <c r="O63" s="30">
        <f t="shared" si="3"/>
        <v>8741019.3508400004</v>
      </c>
    </row>
    <row r="64" spans="1:15" ht="18" x14ac:dyDescent="0.35">
      <c r="A64" s="32">
        <v>42401</v>
      </c>
      <c r="B64" s="29">
        <v>2297.4</v>
      </c>
      <c r="C64" s="30">
        <v>11426808.10313</v>
      </c>
      <c r="E64" s="33">
        <v>42401</v>
      </c>
      <c r="F64" s="29">
        <v>3464.2</v>
      </c>
      <c r="G64" s="30">
        <v>3350618.5140999975</v>
      </c>
      <c r="I64" s="32">
        <v>42401</v>
      </c>
      <c r="J64" s="29">
        <f t="shared" si="0"/>
        <v>2297.4</v>
      </c>
      <c r="K64" s="29">
        <f t="shared" si="1"/>
        <v>3464.2</v>
      </c>
      <c r="M64" s="32">
        <v>42401</v>
      </c>
      <c r="N64" s="30">
        <f t="shared" si="2"/>
        <v>3350618.5140999975</v>
      </c>
      <c r="O64" s="30">
        <f t="shared" si="3"/>
        <v>11426808.10313</v>
      </c>
    </row>
    <row r="65" spans="1:15" ht="18" x14ac:dyDescent="0.35">
      <c r="A65" s="32">
        <v>42430</v>
      </c>
      <c r="B65" s="29">
        <v>2301.3000000000002</v>
      </c>
      <c r="C65" s="30">
        <v>9849170.4982200004</v>
      </c>
      <c r="E65" s="33">
        <v>42430</v>
      </c>
      <c r="F65" s="29">
        <v>3592.3</v>
      </c>
      <c r="G65" s="30">
        <v>3660975.2601399994</v>
      </c>
      <c r="I65" s="32">
        <v>42430</v>
      </c>
      <c r="J65" s="29">
        <f t="shared" si="0"/>
        <v>2301.3000000000002</v>
      </c>
      <c r="K65" s="29">
        <f t="shared" si="1"/>
        <v>3592.3</v>
      </c>
      <c r="M65" s="32">
        <v>42430</v>
      </c>
      <c r="N65" s="30">
        <f t="shared" si="2"/>
        <v>3660975.2601399994</v>
      </c>
      <c r="O65" s="30">
        <f t="shared" si="3"/>
        <v>9849170.4982200004</v>
      </c>
    </row>
    <row r="66" spans="1:15" ht="18" x14ac:dyDescent="0.35">
      <c r="A66" s="32">
        <v>42461</v>
      </c>
      <c r="B66" s="29">
        <v>2418.6</v>
      </c>
      <c r="C66" s="30">
        <v>9444730.0507500004</v>
      </c>
      <c r="E66" s="33">
        <v>42461</v>
      </c>
      <c r="F66" s="29">
        <v>3701.2</v>
      </c>
      <c r="G66" s="30">
        <v>3771438.6241099997</v>
      </c>
      <c r="I66" s="32">
        <v>42461</v>
      </c>
      <c r="J66" s="29">
        <f t="shared" si="0"/>
        <v>2418.6</v>
      </c>
      <c r="K66" s="29">
        <f t="shared" si="1"/>
        <v>3701.2</v>
      </c>
      <c r="M66" s="32">
        <v>42461</v>
      </c>
      <c r="N66" s="30">
        <f t="shared" si="2"/>
        <v>3771438.6241099997</v>
      </c>
      <c r="O66" s="30">
        <f t="shared" si="3"/>
        <v>9444730.0507500004</v>
      </c>
    </row>
    <row r="67" spans="1:15" ht="18" x14ac:dyDescent="0.35">
      <c r="A67" s="32">
        <v>42491</v>
      </c>
      <c r="B67" s="29">
        <v>2683.5</v>
      </c>
      <c r="C67" s="30">
        <v>12106316.923660001</v>
      </c>
      <c r="E67" s="33">
        <v>42491</v>
      </c>
      <c r="F67" s="29">
        <v>3584.4</v>
      </c>
      <c r="G67" s="30">
        <v>3250122.798709997</v>
      </c>
      <c r="I67" s="32">
        <v>42491</v>
      </c>
      <c r="J67" s="29">
        <f t="shared" si="0"/>
        <v>2683.5</v>
      </c>
      <c r="K67" s="29">
        <f t="shared" si="1"/>
        <v>3584.4</v>
      </c>
      <c r="M67" s="32">
        <v>42491</v>
      </c>
      <c r="N67" s="30">
        <f t="shared" si="2"/>
        <v>3250122.798709997</v>
      </c>
      <c r="O67" s="30">
        <f t="shared" si="3"/>
        <v>12106316.923660001</v>
      </c>
    </row>
    <row r="68" spans="1:15" ht="18" x14ac:dyDescent="0.35">
      <c r="A68" s="32">
        <v>42522</v>
      </c>
      <c r="B68" s="29">
        <v>2715.5</v>
      </c>
      <c r="C68" s="30">
        <v>11759420.206149999</v>
      </c>
      <c r="E68" s="33">
        <v>42522</v>
      </c>
      <c r="F68" s="29">
        <v>3686.2</v>
      </c>
      <c r="G68" s="30">
        <v>2972979.3442599992</v>
      </c>
      <c r="I68" s="32">
        <v>42522</v>
      </c>
      <c r="J68" s="29">
        <f t="shared" ref="J68:J131" si="4">B68</f>
        <v>2715.5</v>
      </c>
      <c r="K68" s="29">
        <f t="shared" ref="K68:K131" si="5">F68</f>
        <v>3686.2</v>
      </c>
      <c r="M68" s="32">
        <v>42522</v>
      </c>
      <c r="N68" s="30">
        <f t="shared" si="2"/>
        <v>2972979.3442599992</v>
      </c>
      <c r="O68" s="30">
        <f t="shared" si="3"/>
        <v>11759420.206149999</v>
      </c>
    </row>
    <row r="69" spans="1:15" ht="18" x14ac:dyDescent="0.35">
      <c r="A69" s="32">
        <v>42552</v>
      </c>
      <c r="B69" s="29">
        <v>2188.6999999999998</v>
      </c>
      <c r="C69" s="30">
        <v>10123575.528890001</v>
      </c>
      <c r="E69" s="33">
        <v>42552</v>
      </c>
      <c r="F69" s="29">
        <v>3353.7</v>
      </c>
      <c r="G69" s="30">
        <v>2651390.9291299987</v>
      </c>
      <c r="I69" s="32">
        <v>42552</v>
      </c>
      <c r="J69" s="29">
        <f t="shared" si="4"/>
        <v>2188.6999999999998</v>
      </c>
      <c r="K69" s="29">
        <f t="shared" si="5"/>
        <v>3353.7</v>
      </c>
      <c r="M69" s="32">
        <v>42552</v>
      </c>
      <c r="N69" s="30">
        <f t="shared" si="2"/>
        <v>2651390.9291299987</v>
      </c>
      <c r="O69" s="30">
        <f t="shared" si="3"/>
        <v>10123575.528890001</v>
      </c>
    </row>
    <row r="70" spans="1:15" ht="18" x14ac:dyDescent="0.35">
      <c r="A70" s="32">
        <v>42583</v>
      </c>
      <c r="B70" s="29">
        <v>3004.690794639997</v>
      </c>
      <c r="C70" s="30">
        <v>15790296.593430003</v>
      </c>
      <c r="E70" s="33">
        <v>42583</v>
      </c>
      <c r="F70" s="29">
        <v>4236.5016788199846</v>
      </c>
      <c r="G70" s="30">
        <v>3596823.0452399999</v>
      </c>
      <c r="I70" s="32">
        <v>42583</v>
      </c>
      <c r="J70" s="29">
        <f t="shared" si="4"/>
        <v>3004.690794639997</v>
      </c>
      <c r="K70" s="29">
        <f t="shared" si="5"/>
        <v>4236.5016788199846</v>
      </c>
      <c r="M70" s="32">
        <v>42583</v>
      </c>
      <c r="N70" s="30">
        <f t="shared" si="2"/>
        <v>3596823.0452399999</v>
      </c>
      <c r="O70" s="30">
        <f t="shared" si="3"/>
        <v>15790296.593430003</v>
      </c>
    </row>
    <row r="71" spans="1:15" ht="18" x14ac:dyDescent="0.35">
      <c r="A71" s="32">
        <v>42614</v>
      </c>
      <c r="B71" s="29">
        <v>2708.6</v>
      </c>
      <c r="C71" s="30">
        <v>10602215.17044</v>
      </c>
      <c r="E71" s="33">
        <v>42614</v>
      </c>
      <c r="F71" s="29">
        <v>3952.7</v>
      </c>
      <c r="G71" s="30">
        <v>3228268.8401800003</v>
      </c>
      <c r="I71" s="32">
        <v>42614</v>
      </c>
      <c r="J71" s="29">
        <f t="shared" si="4"/>
        <v>2708.6</v>
      </c>
      <c r="K71" s="29">
        <f t="shared" si="5"/>
        <v>3952.7</v>
      </c>
      <c r="M71" s="32">
        <v>42614</v>
      </c>
      <c r="N71" s="30">
        <f t="shared" si="2"/>
        <v>3228268.8401800003</v>
      </c>
      <c r="O71" s="30">
        <f t="shared" si="3"/>
        <v>10602215.17044</v>
      </c>
    </row>
    <row r="72" spans="1:15" ht="18" x14ac:dyDescent="0.35">
      <c r="A72" s="32">
        <v>42644</v>
      </c>
      <c r="B72" s="29">
        <v>2679.9</v>
      </c>
      <c r="C72" s="30">
        <v>10130017</v>
      </c>
      <c r="E72" s="33">
        <v>42644</v>
      </c>
      <c r="F72" s="29">
        <v>3612.6</v>
      </c>
      <c r="G72" s="30">
        <v>3018826</v>
      </c>
      <c r="I72" s="32">
        <v>42644</v>
      </c>
      <c r="J72" s="29">
        <f t="shared" si="4"/>
        <v>2679.9</v>
      </c>
      <c r="K72" s="29">
        <f t="shared" si="5"/>
        <v>3612.6</v>
      </c>
      <c r="M72" s="32">
        <v>42644</v>
      </c>
      <c r="N72" s="30">
        <f t="shared" si="2"/>
        <v>3018826</v>
      </c>
      <c r="O72" s="30">
        <f t="shared" si="3"/>
        <v>10130017</v>
      </c>
    </row>
    <row r="73" spans="1:15" ht="18" x14ac:dyDescent="0.35">
      <c r="A73" s="32">
        <v>42675</v>
      </c>
      <c r="B73" s="29">
        <v>2697.5</v>
      </c>
      <c r="C73" s="30">
        <v>9338548.4024199992</v>
      </c>
      <c r="E73" s="33">
        <v>42675</v>
      </c>
      <c r="F73" s="29">
        <v>4164.8</v>
      </c>
      <c r="G73" s="30">
        <v>3168900.262970001</v>
      </c>
      <c r="I73" s="32">
        <v>42675</v>
      </c>
      <c r="J73" s="29">
        <f t="shared" si="4"/>
        <v>2697.5</v>
      </c>
      <c r="K73" s="29">
        <f t="shared" si="5"/>
        <v>4164.8</v>
      </c>
      <c r="M73" s="32">
        <v>42675</v>
      </c>
      <c r="N73" s="30">
        <f t="shared" si="2"/>
        <v>3168900.262970001</v>
      </c>
      <c r="O73" s="30">
        <f t="shared" si="3"/>
        <v>9338548.4024199992</v>
      </c>
    </row>
    <row r="74" spans="1:15" ht="18" x14ac:dyDescent="0.35">
      <c r="A74" s="32">
        <v>42705</v>
      </c>
      <c r="B74" s="29">
        <v>3374.3467903999999</v>
      </c>
      <c r="C74" s="30">
        <v>13916809.28534</v>
      </c>
      <c r="E74" s="33">
        <v>42705</v>
      </c>
      <c r="F74" s="29">
        <v>4041.1</v>
      </c>
      <c r="G74" s="30">
        <v>3172047.5</v>
      </c>
      <c r="I74" s="32">
        <v>42705</v>
      </c>
      <c r="J74" s="29">
        <f t="shared" si="4"/>
        <v>3374.3467903999999</v>
      </c>
      <c r="K74" s="29">
        <f t="shared" si="5"/>
        <v>4041.1</v>
      </c>
      <c r="M74" s="32">
        <v>42705</v>
      </c>
      <c r="N74" s="30">
        <f t="shared" si="2"/>
        <v>3172047.5</v>
      </c>
      <c r="O74" s="30">
        <f t="shared" si="3"/>
        <v>13916809.28534</v>
      </c>
    </row>
    <row r="75" spans="1:15" ht="18" x14ac:dyDescent="0.35">
      <c r="A75" s="32">
        <v>42736</v>
      </c>
      <c r="B75" s="29">
        <v>2614.4</v>
      </c>
      <c r="C75" s="30">
        <v>10162136.754169999</v>
      </c>
      <c r="E75" s="33">
        <v>42736</v>
      </c>
      <c r="F75" s="29">
        <v>3530.2</v>
      </c>
      <c r="G75" s="30">
        <v>3081358.8104900005</v>
      </c>
      <c r="I75" s="32">
        <v>42736</v>
      </c>
      <c r="J75" s="29">
        <f t="shared" si="4"/>
        <v>2614.4</v>
      </c>
      <c r="K75" s="29">
        <f t="shared" si="5"/>
        <v>3530.2</v>
      </c>
      <c r="M75" s="32">
        <v>42736</v>
      </c>
      <c r="N75" s="30">
        <f t="shared" si="2"/>
        <v>3081358.8104900005</v>
      </c>
      <c r="O75" s="30">
        <f t="shared" si="3"/>
        <v>10162136.754169999</v>
      </c>
    </row>
    <row r="76" spans="1:15" ht="18" x14ac:dyDescent="0.35">
      <c r="A76" s="32">
        <v>42767</v>
      </c>
      <c r="B76" s="29">
        <v>2659.843280250001</v>
      </c>
      <c r="C76" s="30">
        <v>9598980.5749600008</v>
      </c>
      <c r="E76" s="33">
        <v>42767</v>
      </c>
      <c r="F76" s="29">
        <v>3646.8</v>
      </c>
      <c r="G76" s="30">
        <v>3453065.012409999</v>
      </c>
      <c r="I76" s="32">
        <v>42767</v>
      </c>
      <c r="J76" s="29">
        <f t="shared" si="4"/>
        <v>2659.843280250001</v>
      </c>
      <c r="K76" s="29">
        <f t="shared" si="5"/>
        <v>3646.8</v>
      </c>
      <c r="M76" s="32">
        <v>42767</v>
      </c>
      <c r="N76" s="30">
        <f t="shared" si="2"/>
        <v>3453065.012409999</v>
      </c>
      <c r="O76" s="30">
        <f t="shared" si="3"/>
        <v>9598980.5749600008</v>
      </c>
    </row>
    <row r="77" spans="1:15" ht="18" x14ac:dyDescent="0.35">
      <c r="A77" s="32">
        <v>42795</v>
      </c>
      <c r="B77" s="29">
        <v>3209.6</v>
      </c>
      <c r="C77" s="30">
        <v>12535646.915549999</v>
      </c>
      <c r="E77" s="33">
        <v>42795</v>
      </c>
      <c r="F77" s="29">
        <v>4123.2</v>
      </c>
      <c r="G77" s="30">
        <v>3770752.1298500011</v>
      </c>
      <c r="I77" s="32">
        <v>42795</v>
      </c>
      <c r="J77" s="29">
        <f t="shared" si="4"/>
        <v>3209.6</v>
      </c>
      <c r="K77" s="29">
        <f t="shared" si="5"/>
        <v>4123.2</v>
      </c>
      <c r="M77" s="32">
        <v>42795</v>
      </c>
      <c r="N77" s="30">
        <f t="shared" si="2"/>
        <v>3770752.1298500011</v>
      </c>
      <c r="O77" s="30">
        <f t="shared" si="3"/>
        <v>12535646.915549999</v>
      </c>
    </row>
    <row r="78" spans="1:15" ht="18" x14ac:dyDescent="0.35">
      <c r="A78" s="32">
        <v>42826</v>
      </c>
      <c r="B78" s="29">
        <v>2612.4071004799994</v>
      </c>
      <c r="C78" s="30">
        <v>9266593.2141299993</v>
      </c>
      <c r="E78" s="33">
        <v>42826</v>
      </c>
      <c r="F78" s="29">
        <v>4033.2601433199998</v>
      </c>
      <c r="G78" s="30">
        <v>3763133.2918200009</v>
      </c>
      <c r="I78" s="32">
        <v>42826</v>
      </c>
      <c r="J78" s="29">
        <f t="shared" si="4"/>
        <v>2612.4071004799994</v>
      </c>
      <c r="K78" s="29">
        <f t="shared" si="5"/>
        <v>4033.2601433199998</v>
      </c>
      <c r="M78" s="32">
        <v>42826</v>
      </c>
      <c r="N78" s="30">
        <f t="shared" si="2"/>
        <v>3763133.2918200009</v>
      </c>
      <c r="O78" s="30">
        <f t="shared" si="3"/>
        <v>9266593.2141299993</v>
      </c>
    </row>
    <row r="79" spans="1:15" ht="18" x14ac:dyDescent="0.35">
      <c r="A79" s="32">
        <v>42856</v>
      </c>
      <c r="B79" s="29">
        <v>3385.0641246599994</v>
      </c>
      <c r="C79" s="30">
        <v>16357572.741010001</v>
      </c>
      <c r="E79" s="33">
        <v>42856</v>
      </c>
      <c r="F79" s="29">
        <v>3727.5217405599874</v>
      </c>
      <c r="G79" s="30">
        <v>2863811.2791899997</v>
      </c>
      <c r="I79" s="32">
        <v>42856</v>
      </c>
      <c r="J79" s="29">
        <f t="shared" si="4"/>
        <v>3385.0641246599994</v>
      </c>
      <c r="K79" s="29">
        <f t="shared" si="5"/>
        <v>3727.5217405599874</v>
      </c>
      <c r="M79" s="32">
        <v>42856</v>
      </c>
      <c r="N79" s="30">
        <f t="shared" si="2"/>
        <v>2863811.2791899997</v>
      </c>
      <c r="O79" s="30">
        <f t="shared" si="3"/>
        <v>16357572.741010001</v>
      </c>
    </row>
    <row r="80" spans="1:15" ht="18" x14ac:dyDescent="0.35">
      <c r="A80" s="32">
        <v>42887</v>
      </c>
      <c r="B80" s="29">
        <v>2777.4393596999971</v>
      </c>
      <c r="C80" s="30">
        <v>8892466.7434899993</v>
      </c>
      <c r="E80" s="33">
        <v>42887</v>
      </c>
      <c r="F80" s="29">
        <v>3778.8167153200288</v>
      </c>
      <c r="G80" s="30">
        <v>3392134.9832300008</v>
      </c>
      <c r="I80" s="32">
        <v>42887</v>
      </c>
      <c r="J80" s="29">
        <f t="shared" si="4"/>
        <v>2777.4393596999971</v>
      </c>
      <c r="K80" s="29">
        <f t="shared" si="5"/>
        <v>3778.8167153200288</v>
      </c>
      <c r="M80" s="32">
        <v>42887</v>
      </c>
      <c r="N80" s="30">
        <f t="shared" ref="N80:N139" si="6">G80</f>
        <v>3392134.9832300008</v>
      </c>
      <c r="O80" s="30">
        <f t="shared" ref="O80:O139" si="7">C80</f>
        <v>8892466.7434899993</v>
      </c>
    </row>
    <row r="81" spans="1:15" ht="18" x14ac:dyDescent="0.35">
      <c r="A81" s="32">
        <v>42917</v>
      </c>
      <c r="B81" s="29">
        <v>3064.9624374600012</v>
      </c>
      <c r="C81" s="30">
        <v>14030741.347590001</v>
      </c>
      <c r="E81" s="33">
        <v>42917</v>
      </c>
      <c r="F81" s="29">
        <v>3750.2083089500079</v>
      </c>
      <c r="G81" s="30">
        <v>2886484.8494299999</v>
      </c>
      <c r="I81" s="32">
        <v>42917</v>
      </c>
      <c r="J81" s="29">
        <f t="shared" si="4"/>
        <v>3064.9624374600012</v>
      </c>
      <c r="K81" s="29">
        <f t="shared" si="5"/>
        <v>3750.2083089500079</v>
      </c>
      <c r="M81" s="32">
        <v>42917</v>
      </c>
      <c r="N81" s="30">
        <f t="shared" si="6"/>
        <v>2886484.8494299999</v>
      </c>
      <c r="O81" s="30">
        <f t="shared" si="7"/>
        <v>14030741.347590001</v>
      </c>
    </row>
    <row r="82" spans="1:15" ht="18" x14ac:dyDescent="0.35">
      <c r="A82" s="32">
        <v>42948</v>
      </c>
      <c r="B82" s="29">
        <v>3071.4741263399974</v>
      </c>
      <c r="C82" s="30">
        <v>12501883.33171</v>
      </c>
      <c r="E82" s="33">
        <v>42948</v>
      </c>
      <c r="F82" s="29">
        <v>4191.1028937899846</v>
      </c>
      <c r="G82" s="30">
        <v>3175926.1364399991</v>
      </c>
      <c r="I82" s="32">
        <v>42948</v>
      </c>
      <c r="J82" s="29">
        <f t="shared" si="4"/>
        <v>3071.4741263399974</v>
      </c>
      <c r="K82" s="29">
        <f t="shared" si="5"/>
        <v>4191.1028937899846</v>
      </c>
      <c r="M82" s="32">
        <v>42948</v>
      </c>
      <c r="N82" s="30">
        <f t="shared" si="6"/>
        <v>3175926.1364399991</v>
      </c>
      <c r="O82" s="30">
        <f t="shared" si="7"/>
        <v>12501883.33171</v>
      </c>
    </row>
    <row r="83" spans="1:15" ht="18" x14ac:dyDescent="0.35">
      <c r="A83" s="32">
        <v>42979</v>
      </c>
      <c r="B83" s="29">
        <v>3282.8862867900029</v>
      </c>
      <c r="C83" s="30">
        <v>15811716.231139999</v>
      </c>
      <c r="D83" s="28"/>
      <c r="E83" s="33">
        <v>42979</v>
      </c>
      <c r="F83" s="29">
        <v>3732.5902883399976</v>
      </c>
      <c r="G83" s="30">
        <v>2854484.1520400005</v>
      </c>
      <c r="H83" s="28"/>
      <c r="I83" s="32">
        <v>42979</v>
      </c>
      <c r="J83" s="29">
        <f t="shared" si="4"/>
        <v>3282.8862867900029</v>
      </c>
      <c r="K83" s="29">
        <f t="shared" si="5"/>
        <v>3732.5902883399976</v>
      </c>
      <c r="M83" s="32">
        <v>42979</v>
      </c>
      <c r="N83" s="30">
        <f t="shared" si="6"/>
        <v>2854484.1520400005</v>
      </c>
      <c r="O83" s="30">
        <f t="shared" si="7"/>
        <v>15811716.231139999</v>
      </c>
    </row>
    <row r="84" spans="1:15" ht="18" x14ac:dyDescent="0.35">
      <c r="A84" s="32">
        <v>43009</v>
      </c>
      <c r="B84" s="29">
        <v>3130.7317618399975</v>
      </c>
      <c r="C84" s="30">
        <v>11589018.457279999</v>
      </c>
      <c r="E84" s="33">
        <v>43009</v>
      </c>
      <c r="F84" s="29">
        <v>3940.25863011</v>
      </c>
      <c r="G84" s="30">
        <v>2751247.1943199998</v>
      </c>
      <c r="I84" s="32">
        <v>43009</v>
      </c>
      <c r="J84" s="29">
        <f t="shared" si="4"/>
        <v>3130.7317618399975</v>
      </c>
      <c r="K84" s="29">
        <f t="shared" si="5"/>
        <v>3940.25863011</v>
      </c>
      <c r="M84" s="32">
        <v>43009</v>
      </c>
      <c r="N84" s="30">
        <f t="shared" si="6"/>
        <v>2751247.1943199998</v>
      </c>
      <c r="O84" s="30">
        <f t="shared" si="7"/>
        <v>11589018.457279999</v>
      </c>
    </row>
    <row r="85" spans="1:15" ht="18" x14ac:dyDescent="0.35">
      <c r="A85" s="32">
        <v>43040</v>
      </c>
      <c r="B85" s="29">
        <v>3011.3380010100054</v>
      </c>
      <c r="C85" s="30">
        <v>10395392.110250002</v>
      </c>
      <c r="E85" s="33">
        <v>43040</v>
      </c>
      <c r="F85" s="29">
        <v>3986.2949171899759</v>
      </c>
      <c r="G85" s="30">
        <v>2743959.6616499997</v>
      </c>
      <c r="I85" s="32">
        <v>43040</v>
      </c>
      <c r="J85" s="29">
        <f t="shared" si="4"/>
        <v>3011.3380010100054</v>
      </c>
      <c r="K85" s="29">
        <f t="shared" si="5"/>
        <v>3986.2949171899759</v>
      </c>
      <c r="M85" s="32">
        <v>43040</v>
      </c>
      <c r="N85" s="30">
        <f t="shared" si="6"/>
        <v>2743959.6616499997</v>
      </c>
      <c r="O85" s="30">
        <f t="shared" si="7"/>
        <v>10395392.110250002</v>
      </c>
    </row>
    <row r="86" spans="1:15" ht="18" x14ac:dyDescent="0.35">
      <c r="A86" s="32">
        <v>43070</v>
      </c>
      <c r="B86" s="29">
        <v>3949.1192609799996</v>
      </c>
      <c r="C86" s="30">
        <v>18951712.783910003</v>
      </c>
      <c r="E86" s="33">
        <v>43070</v>
      </c>
      <c r="F86" s="29">
        <v>3635.5441696900011</v>
      </c>
      <c r="G86" s="30">
        <v>2625011.7133399998</v>
      </c>
      <c r="I86" s="32">
        <v>43070</v>
      </c>
      <c r="J86" s="29">
        <f t="shared" si="4"/>
        <v>3949.1192609799996</v>
      </c>
      <c r="K86" s="29">
        <f t="shared" si="5"/>
        <v>3635.5441696900011</v>
      </c>
      <c r="M86" s="32">
        <v>43070</v>
      </c>
      <c r="N86" s="30">
        <f t="shared" si="6"/>
        <v>2625011.7133399998</v>
      </c>
      <c r="O86" s="30">
        <f t="shared" si="7"/>
        <v>18951712.783910003</v>
      </c>
    </row>
    <row r="87" spans="1:15" ht="18" x14ac:dyDescent="0.35">
      <c r="A87" s="32">
        <v>43101</v>
      </c>
      <c r="B87" s="29">
        <v>3192.3085563300001</v>
      </c>
      <c r="C87" s="30">
        <v>11784686.891440002</v>
      </c>
      <c r="E87" s="33">
        <v>43101</v>
      </c>
      <c r="F87" s="29">
        <v>3895.9285525100058</v>
      </c>
      <c r="G87" s="30">
        <v>3277826.8557300004</v>
      </c>
      <c r="I87" s="32">
        <v>43101</v>
      </c>
      <c r="J87" s="29">
        <f t="shared" si="4"/>
        <v>3192.3085563300001</v>
      </c>
      <c r="K87" s="29">
        <f t="shared" si="5"/>
        <v>3895.9285525100058</v>
      </c>
      <c r="M87" s="32">
        <v>43101</v>
      </c>
      <c r="N87" s="30">
        <f t="shared" si="6"/>
        <v>3277826.8557300004</v>
      </c>
      <c r="O87" s="30">
        <f t="shared" si="7"/>
        <v>11784686.891440002</v>
      </c>
    </row>
    <row r="88" spans="1:15" ht="18" x14ac:dyDescent="0.35">
      <c r="A88" s="32">
        <v>43132</v>
      </c>
      <c r="B88" s="29">
        <v>2940.9118770499999</v>
      </c>
      <c r="C88" s="30">
        <v>9720201.3855700009</v>
      </c>
      <c r="E88" s="33">
        <v>43132</v>
      </c>
      <c r="F88" s="29">
        <v>3650.61140251999</v>
      </c>
      <c r="G88" s="30">
        <v>2438226.2553599994</v>
      </c>
      <c r="I88" s="32">
        <v>43132</v>
      </c>
      <c r="J88" s="29">
        <f t="shared" si="4"/>
        <v>2940.9118770499999</v>
      </c>
      <c r="K88" s="29">
        <f t="shared" si="5"/>
        <v>3650.61140251999</v>
      </c>
      <c r="M88" s="32">
        <v>43132</v>
      </c>
      <c r="N88" s="30">
        <f t="shared" si="6"/>
        <v>2438226.2553599994</v>
      </c>
      <c r="O88" s="30">
        <f t="shared" si="7"/>
        <v>9720201.3855700009</v>
      </c>
    </row>
    <row r="89" spans="1:15" ht="18" x14ac:dyDescent="0.35">
      <c r="A89" s="32">
        <v>43160</v>
      </c>
      <c r="B89" s="29">
        <v>3344.3787052399998</v>
      </c>
      <c r="C89" s="30">
        <v>12143134.20806</v>
      </c>
      <c r="E89" s="33">
        <v>43160</v>
      </c>
      <c r="F89" s="29">
        <v>3906.0806666500298</v>
      </c>
      <c r="G89" s="30">
        <v>2952193.5385999992</v>
      </c>
      <c r="I89" s="32">
        <v>43160</v>
      </c>
      <c r="J89" s="29">
        <f t="shared" si="4"/>
        <v>3344.3787052399998</v>
      </c>
      <c r="K89" s="29">
        <f t="shared" si="5"/>
        <v>3906.0806666500298</v>
      </c>
      <c r="M89" s="32">
        <v>43160</v>
      </c>
      <c r="N89" s="30">
        <f t="shared" si="6"/>
        <v>2952193.5385999992</v>
      </c>
      <c r="O89" s="30">
        <f t="shared" si="7"/>
        <v>12143134.20806</v>
      </c>
    </row>
    <row r="90" spans="1:15" ht="18" x14ac:dyDescent="0.35">
      <c r="A90" s="32">
        <v>43191</v>
      </c>
      <c r="B90" s="29">
        <v>3716.9162829299999</v>
      </c>
      <c r="C90" s="30">
        <v>13596742.479579998</v>
      </c>
      <c r="E90" s="33">
        <v>43191</v>
      </c>
      <c r="F90" s="29">
        <v>4238.34201700004</v>
      </c>
      <c r="G90" s="30">
        <v>3120196.6353200008</v>
      </c>
      <c r="I90" s="32">
        <v>43191</v>
      </c>
      <c r="J90" s="29">
        <f t="shared" si="4"/>
        <v>3716.9162829299999</v>
      </c>
      <c r="K90" s="29">
        <f t="shared" si="5"/>
        <v>4238.34201700004</v>
      </c>
      <c r="M90" s="32">
        <v>43191</v>
      </c>
      <c r="N90" s="30">
        <f t="shared" si="6"/>
        <v>3120196.6353200008</v>
      </c>
      <c r="O90" s="30">
        <f t="shared" si="7"/>
        <v>13596742.479579998</v>
      </c>
    </row>
    <row r="91" spans="1:15" ht="18" x14ac:dyDescent="0.35">
      <c r="A91" s="32">
        <v>43221</v>
      </c>
      <c r="B91" s="29">
        <v>3681.6227624500002</v>
      </c>
      <c r="C91" s="30">
        <v>11114909.442799998</v>
      </c>
      <c r="E91" s="33">
        <v>43221</v>
      </c>
      <c r="F91" s="29">
        <v>4513.3457110600002</v>
      </c>
      <c r="G91" s="30">
        <v>3296615.9693900007</v>
      </c>
      <c r="I91" s="32">
        <v>43221</v>
      </c>
      <c r="J91" s="29">
        <f t="shared" si="4"/>
        <v>3681.6227624500002</v>
      </c>
      <c r="K91" s="29">
        <f t="shared" si="5"/>
        <v>4513.3457110600002</v>
      </c>
      <c r="M91" s="32">
        <v>43221</v>
      </c>
      <c r="N91" s="30">
        <f t="shared" si="6"/>
        <v>3296615.9693900007</v>
      </c>
      <c r="O91" s="30">
        <f t="shared" si="7"/>
        <v>11114909.442799998</v>
      </c>
    </row>
    <row r="92" spans="1:15" ht="18" x14ac:dyDescent="0.35">
      <c r="A92" s="32">
        <v>43252</v>
      </c>
      <c r="B92" s="29">
        <v>3330.3644442499999</v>
      </c>
      <c r="C92" s="30">
        <v>9684880.3751599994</v>
      </c>
      <c r="E92" s="33">
        <v>43252</v>
      </c>
      <c r="F92" s="29">
        <v>4228.39545291998</v>
      </c>
      <c r="G92" s="30">
        <v>2903369.4802599992</v>
      </c>
      <c r="I92" s="32">
        <v>43252</v>
      </c>
      <c r="J92" s="29">
        <f t="shared" si="4"/>
        <v>3330.3644442499999</v>
      </c>
      <c r="K92" s="29">
        <f t="shared" si="5"/>
        <v>4228.39545291998</v>
      </c>
      <c r="M92" s="32">
        <v>43252</v>
      </c>
      <c r="N92" s="30">
        <f t="shared" si="6"/>
        <v>2903369.4802599992</v>
      </c>
      <c r="O92" s="30">
        <f t="shared" si="7"/>
        <v>9684880.3751599994</v>
      </c>
    </row>
    <row r="93" spans="1:15" ht="18" x14ac:dyDescent="0.35">
      <c r="A93" s="32">
        <v>43282</v>
      </c>
      <c r="B93" s="29">
        <v>3604.1968114900001</v>
      </c>
      <c r="C93" s="30">
        <v>12221370.24446</v>
      </c>
      <c r="E93" s="33">
        <v>43282</v>
      </c>
      <c r="F93" s="29">
        <v>4347.4364849900303</v>
      </c>
      <c r="G93" s="30">
        <v>2960038.9838099997</v>
      </c>
      <c r="I93" s="32">
        <v>43282</v>
      </c>
      <c r="J93" s="29">
        <f t="shared" si="4"/>
        <v>3604.1968114900001</v>
      </c>
      <c r="K93" s="29">
        <f t="shared" si="5"/>
        <v>4347.4364849900303</v>
      </c>
      <c r="M93" s="32">
        <v>43282</v>
      </c>
      <c r="N93" s="30">
        <f t="shared" si="6"/>
        <v>2960038.9838099997</v>
      </c>
      <c r="O93" s="30">
        <f t="shared" si="7"/>
        <v>12221370.24446</v>
      </c>
    </row>
    <row r="94" spans="1:15" ht="18" x14ac:dyDescent="0.35">
      <c r="A94" s="32">
        <v>43313</v>
      </c>
      <c r="B94" s="29">
        <v>3611.2362850899999</v>
      </c>
      <c r="C94" s="30">
        <v>10239673.741109999</v>
      </c>
      <c r="E94" s="33">
        <v>43313</v>
      </c>
      <c r="F94" s="29">
        <v>4580.7123564599897</v>
      </c>
      <c r="G94" s="30">
        <v>3044859.4203899987</v>
      </c>
      <c r="I94" s="32">
        <v>43313</v>
      </c>
      <c r="J94" s="29">
        <f t="shared" si="4"/>
        <v>3611.2362850899999</v>
      </c>
      <c r="K94" s="29">
        <f t="shared" si="5"/>
        <v>4580.7123564599897</v>
      </c>
      <c r="M94" s="32">
        <v>43313</v>
      </c>
      <c r="N94" s="30">
        <f t="shared" si="6"/>
        <v>3044859.4203899987</v>
      </c>
      <c r="O94" s="30">
        <f t="shared" si="7"/>
        <v>10239673.741109999</v>
      </c>
    </row>
    <row r="95" spans="1:15" ht="18" x14ac:dyDescent="0.35">
      <c r="A95" s="32">
        <v>43344</v>
      </c>
      <c r="B95" s="29">
        <v>3499.3702663399999</v>
      </c>
      <c r="C95" s="30">
        <v>9910703.9997300003</v>
      </c>
      <c r="D95" s="28"/>
      <c r="E95" s="33">
        <v>43344</v>
      </c>
      <c r="F95" s="29">
        <v>4047.7900887200299</v>
      </c>
      <c r="G95" s="30">
        <v>2511250.0086299996</v>
      </c>
      <c r="H95" s="28"/>
      <c r="I95" s="32">
        <v>43344</v>
      </c>
      <c r="J95" s="29">
        <f t="shared" si="4"/>
        <v>3499.3702663399999</v>
      </c>
      <c r="K95" s="29">
        <f t="shared" si="5"/>
        <v>4047.7900887200299</v>
      </c>
      <c r="M95" s="32">
        <v>43344</v>
      </c>
      <c r="N95" s="30">
        <f t="shared" si="6"/>
        <v>2511250.0086299996</v>
      </c>
      <c r="O95" s="30">
        <f t="shared" si="7"/>
        <v>9910703.9997300003</v>
      </c>
    </row>
    <row r="96" spans="1:15" ht="18" x14ac:dyDescent="0.35">
      <c r="A96" s="32">
        <v>43374</v>
      </c>
      <c r="B96" s="29">
        <v>3786.5612725000001</v>
      </c>
      <c r="C96" s="30">
        <v>11730638.158730002</v>
      </c>
      <c r="E96" s="33">
        <v>43374</v>
      </c>
      <c r="F96" s="29">
        <v>5165.5149208000003</v>
      </c>
      <c r="G96" s="30">
        <v>3098445.4825199996</v>
      </c>
      <c r="I96" s="32">
        <v>43374</v>
      </c>
      <c r="J96" s="29">
        <f t="shared" si="4"/>
        <v>3786.5612725000001</v>
      </c>
      <c r="K96" s="29">
        <f t="shared" si="5"/>
        <v>5165.5149208000003</v>
      </c>
      <c r="M96" s="32">
        <v>43374</v>
      </c>
      <c r="N96" s="30">
        <f t="shared" si="6"/>
        <v>3098445.4825199996</v>
      </c>
      <c r="O96" s="30">
        <f t="shared" si="7"/>
        <v>11730638.158730002</v>
      </c>
    </row>
    <row r="97" spans="1:15" ht="18" x14ac:dyDescent="0.35">
      <c r="A97" s="32">
        <v>43405</v>
      </c>
      <c r="B97" s="29">
        <v>3348.9294035200001</v>
      </c>
      <c r="C97" s="30">
        <v>9743966.4024899993</v>
      </c>
      <c r="E97" s="33">
        <v>43405</v>
      </c>
      <c r="F97" s="29">
        <v>4475.7455578700301</v>
      </c>
      <c r="G97" s="30">
        <v>2875676.8532999996</v>
      </c>
      <c r="I97" s="32">
        <v>43405</v>
      </c>
      <c r="J97" s="29">
        <f t="shared" si="4"/>
        <v>3348.9294035200001</v>
      </c>
      <c r="K97" s="29">
        <f t="shared" si="5"/>
        <v>4475.7455578700301</v>
      </c>
      <c r="M97" s="32">
        <v>43405</v>
      </c>
      <c r="N97" s="30">
        <f t="shared" si="6"/>
        <v>2875676.8532999996</v>
      </c>
      <c r="O97" s="30">
        <f t="shared" si="7"/>
        <v>9743966.4024899993</v>
      </c>
    </row>
    <row r="98" spans="1:15" ht="18" x14ac:dyDescent="0.35">
      <c r="A98" s="32">
        <v>43435</v>
      </c>
      <c r="B98" s="29">
        <v>3400.8571335199999</v>
      </c>
      <c r="C98" s="30">
        <v>11928879.021910001</v>
      </c>
      <c r="E98" s="33">
        <v>43435</v>
      </c>
      <c r="F98" s="29">
        <v>4182.9016513899896</v>
      </c>
      <c r="G98" s="30">
        <v>2796362.6555699995</v>
      </c>
      <c r="I98" s="32">
        <v>43435</v>
      </c>
      <c r="J98" s="29">
        <f t="shared" si="4"/>
        <v>3400.8571335199999</v>
      </c>
      <c r="K98" s="29">
        <f t="shared" si="5"/>
        <v>4182.9016513899896</v>
      </c>
      <c r="M98" s="32">
        <v>43435</v>
      </c>
      <c r="N98" s="30">
        <f t="shared" si="6"/>
        <v>2796362.6555699995</v>
      </c>
      <c r="O98" s="30">
        <f t="shared" si="7"/>
        <v>11928879.021910001</v>
      </c>
    </row>
    <row r="99" spans="1:15" ht="18" x14ac:dyDescent="0.35">
      <c r="A99" s="32">
        <v>43466</v>
      </c>
      <c r="B99" s="29">
        <v>3064.1</v>
      </c>
      <c r="C99" s="30">
        <v>9232316</v>
      </c>
      <c r="E99" s="33">
        <v>43466</v>
      </c>
      <c r="F99" s="29">
        <v>4302.1948375600496</v>
      </c>
      <c r="G99" s="30">
        <v>3515915.1344900043</v>
      </c>
      <c r="I99" s="32">
        <v>43466</v>
      </c>
      <c r="J99" s="29">
        <f t="shared" si="4"/>
        <v>3064.1</v>
      </c>
      <c r="K99" s="29">
        <f t="shared" si="5"/>
        <v>4302.1948375600496</v>
      </c>
      <c r="M99" s="32">
        <v>43466</v>
      </c>
      <c r="N99" s="30">
        <f t="shared" si="6"/>
        <v>3515915.1344900043</v>
      </c>
      <c r="O99" s="30">
        <f t="shared" si="7"/>
        <v>9232316</v>
      </c>
    </row>
    <row r="100" spans="1:15" ht="18" x14ac:dyDescent="0.35">
      <c r="A100" s="32">
        <v>43497</v>
      </c>
      <c r="B100" s="29">
        <v>3184.7031743299999</v>
      </c>
      <c r="C100" s="30">
        <v>10289193.767289998</v>
      </c>
      <c r="E100" s="33">
        <v>43497</v>
      </c>
      <c r="F100" s="29">
        <v>3951.25660290005</v>
      </c>
      <c r="G100" s="30">
        <v>2721905.4596899995</v>
      </c>
      <c r="I100" s="32">
        <v>43497</v>
      </c>
      <c r="J100" s="29">
        <f t="shared" si="4"/>
        <v>3184.7031743299999</v>
      </c>
      <c r="K100" s="29">
        <f t="shared" si="5"/>
        <v>3951.25660290005</v>
      </c>
      <c r="M100" s="32">
        <v>43497</v>
      </c>
      <c r="N100" s="30">
        <f t="shared" si="6"/>
        <v>2721905.4596899995</v>
      </c>
      <c r="O100" s="30">
        <f t="shared" si="7"/>
        <v>10289193.767289998</v>
      </c>
    </row>
    <row r="101" spans="1:15" ht="18" x14ac:dyDescent="0.35">
      <c r="A101" s="32">
        <v>43525</v>
      </c>
      <c r="B101" s="29">
        <v>3337.5187763700001</v>
      </c>
      <c r="C101" s="30">
        <v>9764617.3019899987</v>
      </c>
      <c r="E101" s="33">
        <v>43525</v>
      </c>
      <c r="F101" s="29">
        <v>4301.0949784300001</v>
      </c>
      <c r="G101" s="30">
        <v>3149223.8151799995</v>
      </c>
      <c r="I101" s="32">
        <v>43525</v>
      </c>
      <c r="J101" s="29">
        <f t="shared" si="4"/>
        <v>3337.5187763700001</v>
      </c>
      <c r="K101" s="29">
        <f t="shared" si="5"/>
        <v>4301.0949784300001</v>
      </c>
      <c r="M101" s="32">
        <v>43525</v>
      </c>
      <c r="N101" s="30">
        <f t="shared" si="6"/>
        <v>3149223.8151799995</v>
      </c>
      <c r="O101" s="30">
        <f t="shared" si="7"/>
        <v>9764617.3019899987</v>
      </c>
    </row>
    <row r="102" spans="1:15" ht="18" x14ac:dyDescent="0.35">
      <c r="A102" s="32">
        <v>43556</v>
      </c>
      <c r="B102" s="29">
        <v>3866.7040132299999</v>
      </c>
      <c r="C102" s="30">
        <v>11706586.521780001</v>
      </c>
      <c r="E102" s="33">
        <v>43556</v>
      </c>
      <c r="F102" s="29">
        <v>4528.4804482600202</v>
      </c>
      <c r="G102" s="30">
        <v>3408634.0586299994</v>
      </c>
      <c r="I102" s="32">
        <v>43556</v>
      </c>
      <c r="J102" s="29">
        <f t="shared" si="4"/>
        <v>3866.7040132299999</v>
      </c>
      <c r="K102" s="29">
        <f t="shared" si="5"/>
        <v>4528.4804482600202</v>
      </c>
      <c r="M102" s="32">
        <v>43556</v>
      </c>
      <c r="N102" s="30">
        <f t="shared" si="6"/>
        <v>3408634.0586299994</v>
      </c>
      <c r="O102" s="30">
        <f t="shared" si="7"/>
        <v>11706586.521780001</v>
      </c>
    </row>
    <row r="103" spans="1:15" ht="18" x14ac:dyDescent="0.35">
      <c r="A103" s="32">
        <v>43586</v>
      </c>
      <c r="B103" s="29">
        <v>3765.0459534699999</v>
      </c>
      <c r="C103" s="30">
        <v>13573981.6196</v>
      </c>
      <c r="E103" s="33">
        <v>43586</v>
      </c>
      <c r="F103" s="29">
        <v>4788.9211703699903</v>
      </c>
      <c r="G103" s="30">
        <v>3423083.6210000012</v>
      </c>
      <c r="I103" s="32">
        <v>43586</v>
      </c>
      <c r="J103" s="29">
        <f t="shared" si="4"/>
        <v>3765.0459534699999</v>
      </c>
      <c r="K103" s="29">
        <f t="shared" si="5"/>
        <v>4788.9211703699903</v>
      </c>
      <c r="M103" s="32">
        <v>43586</v>
      </c>
      <c r="N103" s="30">
        <f t="shared" si="6"/>
        <v>3423083.6210000012</v>
      </c>
      <c r="O103" s="30">
        <f t="shared" si="7"/>
        <v>13573981.6196</v>
      </c>
    </row>
    <row r="104" spans="1:15" ht="18" x14ac:dyDescent="0.35">
      <c r="A104" s="32">
        <v>43617</v>
      </c>
      <c r="B104" s="29">
        <v>3043.5282944400001</v>
      </c>
      <c r="C104" s="30">
        <v>8718418.3430299982</v>
      </c>
      <c r="E104" s="33">
        <v>43617</v>
      </c>
      <c r="F104" s="29">
        <v>3983.21961173001</v>
      </c>
      <c r="G104" s="30">
        <v>2721312.2032599999</v>
      </c>
      <c r="I104" s="32">
        <v>43617</v>
      </c>
      <c r="J104" s="29">
        <f t="shared" si="4"/>
        <v>3043.5282944400001</v>
      </c>
      <c r="K104" s="29">
        <f t="shared" si="5"/>
        <v>3983.21961173001</v>
      </c>
      <c r="M104" s="32">
        <v>43617</v>
      </c>
      <c r="N104" s="30">
        <f t="shared" si="6"/>
        <v>2721312.2032599999</v>
      </c>
      <c r="O104" s="30">
        <f t="shared" si="7"/>
        <v>8718418.3430299982</v>
      </c>
    </row>
    <row r="105" spans="1:15" ht="18" x14ac:dyDescent="0.35">
      <c r="A105" s="32">
        <v>43647</v>
      </c>
      <c r="B105" s="29">
        <v>3271.1321407199998</v>
      </c>
      <c r="C105" s="30">
        <v>10008474.554079998</v>
      </c>
      <c r="E105" s="33">
        <v>43647</v>
      </c>
      <c r="F105" s="29">
        <v>4565.0190807500003</v>
      </c>
      <c r="G105" s="30">
        <v>3249533.4762199996</v>
      </c>
      <c r="I105" s="32">
        <v>43647</v>
      </c>
      <c r="J105" s="29">
        <f t="shared" si="4"/>
        <v>3271.1321407199998</v>
      </c>
      <c r="K105" s="29">
        <f t="shared" si="5"/>
        <v>4565.0190807500003</v>
      </c>
      <c r="M105" s="32">
        <v>43647</v>
      </c>
      <c r="N105" s="30">
        <f t="shared" si="6"/>
        <v>3249533.4762199996</v>
      </c>
      <c r="O105" s="30">
        <f t="shared" si="7"/>
        <v>10008474.554079998</v>
      </c>
    </row>
    <row r="106" spans="1:15" ht="18" x14ac:dyDescent="0.35">
      <c r="A106" s="32">
        <v>43678</v>
      </c>
      <c r="B106" s="29">
        <v>3256.5881264199902</v>
      </c>
      <c r="C106" s="30">
        <v>9654150.064960001</v>
      </c>
      <c r="E106" s="33">
        <v>43678</v>
      </c>
      <c r="F106" s="29">
        <v>4913.0763786400003</v>
      </c>
      <c r="G106" s="30">
        <v>4057247.9523600005</v>
      </c>
      <c r="I106" s="32">
        <v>43678</v>
      </c>
      <c r="J106" s="29">
        <f t="shared" si="4"/>
        <v>3256.5881264199902</v>
      </c>
      <c r="K106" s="29">
        <f t="shared" si="5"/>
        <v>4913.0763786400003</v>
      </c>
      <c r="M106" s="32">
        <v>43678</v>
      </c>
      <c r="N106" s="30">
        <f t="shared" si="6"/>
        <v>4057247.9523600005</v>
      </c>
      <c r="O106" s="30">
        <f t="shared" si="7"/>
        <v>9654150.064960001</v>
      </c>
    </row>
    <row r="107" spans="1:15" ht="18" x14ac:dyDescent="0.35">
      <c r="A107" s="32">
        <v>43709</v>
      </c>
      <c r="B107" s="29">
        <v>3079.7620382099999</v>
      </c>
      <c r="C107" s="30">
        <v>9948002.6044500005</v>
      </c>
      <c r="D107" s="28">
        <f>SUM(C99:C107)</f>
        <v>92895740.777180001</v>
      </c>
      <c r="E107" s="33">
        <v>43709</v>
      </c>
      <c r="F107" s="29">
        <v>4200.36975866999</v>
      </c>
      <c r="G107" s="30">
        <v>3296591.7450499996</v>
      </c>
      <c r="H107" s="28"/>
      <c r="I107" s="32">
        <v>43709</v>
      </c>
      <c r="J107" s="29">
        <f t="shared" si="4"/>
        <v>3079.7620382099999</v>
      </c>
      <c r="K107" s="29">
        <f t="shared" si="5"/>
        <v>4200.36975866999</v>
      </c>
      <c r="M107" s="32">
        <v>43709</v>
      </c>
      <c r="N107" s="30">
        <f t="shared" si="6"/>
        <v>3296591.7450499996</v>
      </c>
      <c r="O107" s="30">
        <f t="shared" si="7"/>
        <v>9948002.6044500005</v>
      </c>
    </row>
    <row r="108" spans="1:15" ht="18" x14ac:dyDescent="0.35">
      <c r="A108" s="32">
        <v>43739</v>
      </c>
      <c r="B108" s="29">
        <v>3319.5483568</v>
      </c>
      <c r="C108" s="30">
        <v>11070866.381800001</v>
      </c>
      <c r="E108" s="33">
        <v>43739</v>
      </c>
      <c r="F108" s="29">
        <v>4333.34122665003</v>
      </c>
      <c r="G108" s="30">
        <v>2717474.0354299992</v>
      </c>
      <c r="I108" s="32">
        <v>43739</v>
      </c>
      <c r="J108" s="29">
        <f t="shared" si="4"/>
        <v>3319.5483568</v>
      </c>
      <c r="K108" s="29">
        <f t="shared" si="5"/>
        <v>4333.34122665003</v>
      </c>
      <c r="M108" s="32">
        <v>43739</v>
      </c>
      <c r="N108" s="30">
        <f t="shared" si="6"/>
        <v>2717474.0354299992</v>
      </c>
      <c r="O108" s="30">
        <f t="shared" si="7"/>
        <v>11070866.381800001</v>
      </c>
    </row>
    <row r="109" spans="1:15" ht="18" x14ac:dyDescent="0.35">
      <c r="A109" s="32">
        <v>43770</v>
      </c>
      <c r="B109" s="29">
        <v>2887.4081359299998</v>
      </c>
      <c r="C109" s="30">
        <v>8578903.5578000005</v>
      </c>
      <c r="E109" s="33">
        <v>43770</v>
      </c>
      <c r="F109" s="29">
        <v>4757.2802943400002</v>
      </c>
      <c r="G109" s="30">
        <v>3472974.8047500006</v>
      </c>
      <c r="I109" s="32">
        <v>43770</v>
      </c>
      <c r="J109" s="29">
        <f t="shared" si="4"/>
        <v>2887.4081359299998</v>
      </c>
      <c r="K109" s="29">
        <f t="shared" si="5"/>
        <v>4757.2802943400002</v>
      </c>
      <c r="M109" s="32">
        <v>43770</v>
      </c>
      <c r="N109" s="30">
        <f t="shared" si="6"/>
        <v>3472974.8047500006</v>
      </c>
      <c r="O109" s="30">
        <f t="shared" si="7"/>
        <v>8578903.5578000005</v>
      </c>
    </row>
    <row r="110" spans="1:15" ht="18" x14ac:dyDescent="0.35">
      <c r="A110" s="32">
        <v>43800</v>
      </c>
      <c r="B110" s="29">
        <v>3342.7797526899999</v>
      </c>
      <c r="C110" s="30">
        <v>10469623.28033</v>
      </c>
      <c r="E110" s="33">
        <v>43800</v>
      </c>
      <c r="F110" s="29">
        <v>4078.3698837900001</v>
      </c>
      <c r="G110" s="30">
        <v>2713918.9067000006</v>
      </c>
      <c r="I110" s="32">
        <v>43800</v>
      </c>
      <c r="J110" s="29">
        <f t="shared" si="4"/>
        <v>3342.7797526899999</v>
      </c>
      <c r="K110" s="29">
        <f t="shared" si="5"/>
        <v>4078.3698837900001</v>
      </c>
      <c r="M110" s="32">
        <v>43800</v>
      </c>
      <c r="N110" s="30">
        <f t="shared" si="6"/>
        <v>2713918.9067000006</v>
      </c>
      <c r="O110" s="30">
        <f t="shared" si="7"/>
        <v>10469623.28033</v>
      </c>
    </row>
    <row r="111" spans="1:15" ht="18" x14ac:dyDescent="0.35">
      <c r="A111" s="32">
        <v>43831</v>
      </c>
      <c r="B111" s="29">
        <v>3423.6541016000001</v>
      </c>
      <c r="C111" s="30">
        <v>17948367.376519997</v>
      </c>
      <c r="E111" s="33">
        <v>43831</v>
      </c>
      <c r="F111" s="29">
        <v>4329.6182983600202</v>
      </c>
      <c r="G111" s="30">
        <v>3498415.4909700011</v>
      </c>
      <c r="I111" s="32">
        <v>43831</v>
      </c>
      <c r="J111" s="29">
        <f t="shared" si="4"/>
        <v>3423.6541016000001</v>
      </c>
      <c r="K111" s="29">
        <f t="shared" si="5"/>
        <v>4329.6182983600202</v>
      </c>
      <c r="M111" s="32">
        <v>43831</v>
      </c>
      <c r="N111" s="30">
        <f t="shared" si="6"/>
        <v>3498415.4909700011</v>
      </c>
      <c r="O111" s="30">
        <f t="shared" si="7"/>
        <v>17948367.376519997</v>
      </c>
    </row>
    <row r="112" spans="1:15" ht="18" x14ac:dyDescent="0.35">
      <c r="A112" s="32">
        <v>43862</v>
      </c>
      <c r="B112" s="29">
        <v>3018.6792912000001</v>
      </c>
      <c r="C112" s="30">
        <v>11063861.165469998</v>
      </c>
      <c r="E112" s="33">
        <v>43862</v>
      </c>
      <c r="F112" s="29">
        <v>3968.4381801099698</v>
      </c>
      <c r="G112" s="30">
        <v>3214460.8916499992</v>
      </c>
      <c r="I112" s="32">
        <v>43862</v>
      </c>
      <c r="J112" s="29">
        <f t="shared" si="4"/>
        <v>3018.6792912000001</v>
      </c>
      <c r="K112" s="29">
        <f t="shared" si="5"/>
        <v>3968.4381801099698</v>
      </c>
      <c r="M112" s="32">
        <v>43862</v>
      </c>
      <c r="N112" s="30">
        <f t="shared" si="6"/>
        <v>3214460.8916499992</v>
      </c>
      <c r="O112" s="30">
        <f t="shared" si="7"/>
        <v>11063861.165469998</v>
      </c>
    </row>
    <row r="113" spans="1:15" ht="18" x14ac:dyDescent="0.35">
      <c r="A113" s="32">
        <v>43891</v>
      </c>
      <c r="B113" s="29">
        <v>2393.1371409100002</v>
      </c>
      <c r="C113" s="30">
        <v>9813518.8485700022</v>
      </c>
      <c r="E113" s="33">
        <v>43891</v>
      </c>
      <c r="F113" s="29">
        <v>3587.70008371003</v>
      </c>
      <c r="G113" s="30">
        <v>2739590.4040399999</v>
      </c>
      <c r="I113" s="32">
        <v>43891</v>
      </c>
      <c r="J113" s="29">
        <f t="shared" si="4"/>
        <v>2393.1371409100002</v>
      </c>
      <c r="K113" s="29">
        <f t="shared" si="5"/>
        <v>3587.70008371003</v>
      </c>
      <c r="M113" s="32">
        <v>43891</v>
      </c>
      <c r="N113" s="30">
        <f t="shared" si="6"/>
        <v>2739590.4040399999</v>
      </c>
      <c r="O113" s="30">
        <f t="shared" si="7"/>
        <v>9813518.8485700022</v>
      </c>
    </row>
    <row r="114" spans="1:15" ht="18" x14ac:dyDescent="0.35">
      <c r="A114" s="32">
        <v>43922</v>
      </c>
      <c r="B114" s="29">
        <v>1843.9390247700001</v>
      </c>
      <c r="C114" s="30">
        <v>7825092.6866600001</v>
      </c>
      <c r="E114" s="33">
        <v>43922</v>
      </c>
      <c r="F114" s="29">
        <v>3096.7674764400099</v>
      </c>
      <c r="G114" s="30">
        <v>3080089.2428000001</v>
      </c>
      <c r="I114" s="32">
        <v>43922</v>
      </c>
      <c r="J114" s="29">
        <f t="shared" si="4"/>
        <v>1843.9390247700001</v>
      </c>
      <c r="K114" s="29">
        <f t="shared" si="5"/>
        <v>3096.7674764400099</v>
      </c>
      <c r="M114" s="32">
        <v>43922</v>
      </c>
      <c r="N114" s="30">
        <f t="shared" si="6"/>
        <v>3080089.2428000001</v>
      </c>
      <c r="O114" s="30">
        <f t="shared" si="7"/>
        <v>7825092.6866600001</v>
      </c>
    </row>
    <row r="115" spans="1:15" ht="18" x14ac:dyDescent="0.35">
      <c r="A115" s="32">
        <v>43952</v>
      </c>
      <c r="B115" s="29">
        <v>2237.33153722</v>
      </c>
      <c r="C115" s="30">
        <v>11341445.916110003</v>
      </c>
      <c r="E115" s="33">
        <v>43952</v>
      </c>
      <c r="F115" s="29">
        <v>2877.3259832499998</v>
      </c>
      <c r="G115" s="30">
        <v>2705890.5354999998</v>
      </c>
      <c r="I115" s="32">
        <v>43952</v>
      </c>
      <c r="J115" s="29">
        <f t="shared" si="4"/>
        <v>2237.33153722</v>
      </c>
      <c r="K115" s="29">
        <f t="shared" si="5"/>
        <v>2877.3259832499998</v>
      </c>
      <c r="M115" s="32">
        <v>43952</v>
      </c>
      <c r="N115" s="30">
        <f t="shared" si="6"/>
        <v>2705890.5354999998</v>
      </c>
      <c r="O115" s="30">
        <f t="shared" si="7"/>
        <v>11341445.916110003</v>
      </c>
    </row>
    <row r="116" spans="1:15" ht="18" x14ac:dyDescent="0.35">
      <c r="A116" s="32">
        <v>43983</v>
      </c>
      <c r="B116" s="29">
        <v>2278.1198597100001</v>
      </c>
      <c r="C116" s="30">
        <v>10030653.584019998</v>
      </c>
      <c r="E116" s="33">
        <v>43983</v>
      </c>
      <c r="F116" s="29">
        <v>2898.6506791199999</v>
      </c>
      <c r="G116" s="30">
        <v>2265781</v>
      </c>
      <c r="I116" s="32">
        <v>43983</v>
      </c>
      <c r="J116" s="29">
        <f t="shared" si="4"/>
        <v>2278.1198597100001</v>
      </c>
      <c r="K116" s="29">
        <f t="shared" si="5"/>
        <v>2898.6506791199999</v>
      </c>
      <c r="M116" s="32">
        <v>43983</v>
      </c>
      <c r="N116" s="30">
        <f t="shared" si="6"/>
        <v>2265781</v>
      </c>
      <c r="O116" s="30">
        <f t="shared" si="7"/>
        <v>10030653.584019998</v>
      </c>
    </row>
    <row r="117" spans="1:15" ht="18" x14ac:dyDescent="0.35">
      <c r="A117" s="32">
        <v>44013</v>
      </c>
      <c r="B117" s="29">
        <v>2548.92</v>
      </c>
      <c r="C117" s="30">
        <v>9127072.2770499997</v>
      </c>
      <c r="E117" s="33">
        <v>44013</v>
      </c>
      <c r="F117" s="29">
        <v>3646.1370000000002</v>
      </c>
      <c r="G117" s="30">
        <v>2657798</v>
      </c>
      <c r="I117" s="32">
        <v>44013</v>
      </c>
      <c r="J117" s="29">
        <f t="shared" si="4"/>
        <v>2548.92</v>
      </c>
      <c r="K117" s="29">
        <f t="shared" si="5"/>
        <v>3646.1370000000002</v>
      </c>
      <c r="M117" s="32">
        <v>44013</v>
      </c>
      <c r="N117" s="30">
        <f t="shared" si="6"/>
        <v>2657798</v>
      </c>
      <c r="O117" s="30">
        <f t="shared" si="7"/>
        <v>9127072.2770499997</v>
      </c>
    </row>
    <row r="118" spans="1:15" ht="18" x14ac:dyDescent="0.35">
      <c r="A118" s="32">
        <v>44044</v>
      </c>
      <c r="B118" s="29">
        <v>2569.9638877500001</v>
      </c>
      <c r="C118" s="30">
        <v>8840423.4154700004</v>
      </c>
      <c r="E118" s="33">
        <v>44044</v>
      </c>
      <c r="F118" s="29">
        <v>3571.2405941400102</v>
      </c>
      <c r="G118" s="30">
        <v>2788475.7976500001</v>
      </c>
      <c r="I118" s="32">
        <v>44044</v>
      </c>
      <c r="J118" s="29">
        <f t="shared" si="4"/>
        <v>2569.9638877500001</v>
      </c>
      <c r="K118" s="29">
        <f t="shared" si="5"/>
        <v>3571.2405941400102</v>
      </c>
      <c r="M118" s="32">
        <v>44044</v>
      </c>
      <c r="N118" s="30">
        <f t="shared" si="6"/>
        <v>2788475.7976500001</v>
      </c>
      <c r="O118" s="30">
        <f t="shared" si="7"/>
        <v>8840423.4154700004</v>
      </c>
    </row>
    <row r="119" spans="1:15" ht="18" x14ac:dyDescent="0.35">
      <c r="A119" s="32">
        <v>44075</v>
      </c>
      <c r="B119" s="29">
        <v>2531.5363750699998</v>
      </c>
      <c r="C119" s="30">
        <v>7860048.4208899997</v>
      </c>
      <c r="D119" s="28"/>
      <c r="E119" s="33">
        <v>44075</v>
      </c>
      <c r="F119" s="29">
        <v>3475.8312908500102</v>
      </c>
      <c r="G119" s="30">
        <v>2583305.11613</v>
      </c>
      <c r="I119" s="32">
        <v>44075</v>
      </c>
      <c r="J119" s="29">
        <f t="shared" si="4"/>
        <v>2531.5363750699998</v>
      </c>
      <c r="K119" s="29">
        <f t="shared" si="5"/>
        <v>3475.8312908500102</v>
      </c>
      <c r="M119" s="32">
        <v>44075</v>
      </c>
      <c r="N119" s="30">
        <f t="shared" si="6"/>
        <v>2583305.11613</v>
      </c>
      <c r="O119" s="30">
        <f t="shared" si="7"/>
        <v>7860048.4208899997</v>
      </c>
    </row>
    <row r="120" spans="1:15" ht="18" x14ac:dyDescent="0.35">
      <c r="A120" s="32">
        <v>44105</v>
      </c>
      <c r="B120" s="29">
        <v>2627.5921733300102</v>
      </c>
      <c r="C120" s="30">
        <v>7099706.6528000003</v>
      </c>
      <c r="E120" s="33">
        <v>44105</v>
      </c>
      <c r="F120" s="29">
        <v>3706.2573970899998</v>
      </c>
      <c r="G120" s="30">
        <v>2781214.7360299998</v>
      </c>
      <c r="I120" s="32">
        <v>44105</v>
      </c>
      <c r="J120" s="29">
        <f t="shared" si="4"/>
        <v>2627.5921733300102</v>
      </c>
      <c r="K120" s="29">
        <f t="shared" si="5"/>
        <v>3706.2573970899998</v>
      </c>
      <c r="M120" s="32">
        <v>44105</v>
      </c>
      <c r="N120" s="30">
        <f t="shared" si="6"/>
        <v>2781214.7360299998</v>
      </c>
      <c r="O120" s="30">
        <f t="shared" si="7"/>
        <v>7099706.6528000003</v>
      </c>
    </row>
    <row r="121" spans="1:15" ht="18" x14ac:dyDescent="0.35">
      <c r="A121" s="32">
        <v>44136</v>
      </c>
      <c r="B121" s="29">
        <v>2527.3882889900001</v>
      </c>
      <c r="C121" s="30">
        <v>5507734.5982999988</v>
      </c>
      <c r="E121" s="33">
        <v>44136</v>
      </c>
      <c r="F121" s="29">
        <v>4188.16731317002</v>
      </c>
      <c r="G121" s="30">
        <v>2706661.59088</v>
      </c>
      <c r="H121" s="137"/>
      <c r="I121" s="32">
        <v>44136</v>
      </c>
      <c r="J121" s="29">
        <f t="shared" si="4"/>
        <v>2527.3882889900001</v>
      </c>
      <c r="K121" s="29">
        <f t="shared" si="5"/>
        <v>4188.16731317002</v>
      </c>
      <c r="M121" s="32">
        <v>44136</v>
      </c>
      <c r="N121" s="30">
        <f t="shared" si="6"/>
        <v>2706661.59088</v>
      </c>
      <c r="O121" s="30">
        <f t="shared" si="7"/>
        <v>5507734.5982999988</v>
      </c>
    </row>
    <row r="122" spans="1:15" ht="18" x14ac:dyDescent="0.35">
      <c r="A122" s="32">
        <v>44166</v>
      </c>
      <c r="B122" s="29">
        <v>3028.9727012799999</v>
      </c>
      <c r="C122" s="30">
        <v>8221667.8554600002</v>
      </c>
      <c r="E122" s="33">
        <v>44166</v>
      </c>
      <c r="F122" s="29">
        <v>4142.5272749000096</v>
      </c>
      <c r="G122" s="30">
        <v>2789924</v>
      </c>
      <c r="I122" s="32">
        <v>44166</v>
      </c>
      <c r="J122" s="29">
        <f t="shared" si="4"/>
        <v>3028.9727012799999</v>
      </c>
      <c r="K122" s="29">
        <f t="shared" si="5"/>
        <v>4142.5272749000096</v>
      </c>
      <c r="M122" s="32">
        <v>44166</v>
      </c>
      <c r="N122" s="30">
        <f t="shared" si="6"/>
        <v>2789924</v>
      </c>
      <c r="O122" s="30">
        <f t="shared" si="7"/>
        <v>8221667.8554600002</v>
      </c>
    </row>
    <row r="123" spans="1:15" ht="18" x14ac:dyDescent="0.35">
      <c r="A123" s="32">
        <v>44197</v>
      </c>
      <c r="B123" s="29">
        <v>2594.5448231999999</v>
      </c>
      <c r="C123" s="30">
        <v>7267288.9359200001</v>
      </c>
      <c r="D123" s="137"/>
      <c r="E123" s="33">
        <v>44197</v>
      </c>
      <c r="F123" s="29">
        <v>3822.0252034200098</v>
      </c>
      <c r="G123" s="30">
        <v>2918335.9514000001</v>
      </c>
      <c r="H123" s="137"/>
      <c r="I123" s="32">
        <v>44197</v>
      </c>
      <c r="J123" s="29">
        <f t="shared" si="4"/>
        <v>2594.5448231999999</v>
      </c>
      <c r="K123" s="29">
        <f t="shared" si="5"/>
        <v>3822.0252034200098</v>
      </c>
      <c r="M123" s="32">
        <v>44197</v>
      </c>
      <c r="N123" s="30">
        <f t="shared" si="6"/>
        <v>2918335.9514000001</v>
      </c>
      <c r="O123" s="30">
        <f t="shared" si="7"/>
        <v>7267288.9359200001</v>
      </c>
    </row>
    <row r="124" spans="1:15" ht="18" x14ac:dyDescent="0.35">
      <c r="A124" s="32">
        <v>44228</v>
      </c>
      <c r="B124" s="29">
        <v>2944.6753249899998</v>
      </c>
      <c r="C124" s="30">
        <v>10120577.504140001</v>
      </c>
      <c r="E124" s="33">
        <v>44228</v>
      </c>
      <c r="F124" s="29">
        <v>3904.24077510999</v>
      </c>
      <c r="G124" s="30">
        <v>2748118.9752799999</v>
      </c>
      <c r="I124" s="32">
        <v>44228</v>
      </c>
      <c r="J124" s="29">
        <f t="shared" si="4"/>
        <v>2944.6753249899998</v>
      </c>
      <c r="K124" s="29">
        <f t="shared" si="5"/>
        <v>3904.24077510999</v>
      </c>
      <c r="M124" s="32">
        <v>44228</v>
      </c>
      <c r="N124" s="30">
        <f t="shared" si="6"/>
        <v>2748118.9752799999</v>
      </c>
      <c r="O124" s="30">
        <f t="shared" si="7"/>
        <v>10120577.504140001</v>
      </c>
    </row>
    <row r="125" spans="1:15" ht="18" x14ac:dyDescent="0.35">
      <c r="A125" s="32">
        <v>44256</v>
      </c>
      <c r="B125" s="29">
        <v>3326.6289731799998</v>
      </c>
      <c r="C125" s="30">
        <v>6962226.0751599995</v>
      </c>
      <c r="E125" s="33">
        <v>44256</v>
      </c>
      <c r="F125" s="29">
        <v>4934.7832136199904</v>
      </c>
      <c r="G125" s="30">
        <v>3364127.8025199999</v>
      </c>
      <c r="I125" s="32">
        <v>44256</v>
      </c>
      <c r="J125" s="29">
        <f t="shared" si="4"/>
        <v>3326.6289731799998</v>
      </c>
      <c r="K125" s="29">
        <f t="shared" si="5"/>
        <v>4934.7832136199904</v>
      </c>
      <c r="M125" s="32">
        <v>44256</v>
      </c>
      <c r="N125" s="30">
        <f t="shared" si="6"/>
        <v>3364127.8025199999</v>
      </c>
      <c r="O125" s="30">
        <f t="shared" si="7"/>
        <v>6962226.0751599995</v>
      </c>
    </row>
    <row r="126" spans="1:15" ht="18" x14ac:dyDescent="0.35">
      <c r="A126" s="32">
        <v>44287</v>
      </c>
      <c r="B126" s="29">
        <v>2914.6547835599999</v>
      </c>
      <c r="C126" s="30">
        <v>6992562.3616399998</v>
      </c>
      <c r="E126" s="33">
        <v>44287</v>
      </c>
      <c r="F126" s="29">
        <v>4696.6627906400099</v>
      </c>
      <c r="G126" s="30">
        <v>3198818.9219300002</v>
      </c>
      <c r="I126" s="32">
        <v>44287</v>
      </c>
      <c r="J126" s="29">
        <f t="shared" si="4"/>
        <v>2914.6547835599999</v>
      </c>
      <c r="K126" s="29">
        <f t="shared" si="5"/>
        <v>4696.6627906400099</v>
      </c>
      <c r="M126" s="32">
        <v>44287</v>
      </c>
      <c r="N126" s="30">
        <f t="shared" si="6"/>
        <v>3198818.9219300002</v>
      </c>
      <c r="O126" s="30">
        <f t="shared" si="7"/>
        <v>6992562.3616399998</v>
      </c>
    </row>
    <row r="127" spans="1:15" ht="18" x14ac:dyDescent="0.35">
      <c r="A127" s="32">
        <v>44317</v>
      </c>
      <c r="B127" s="29">
        <v>3097.04866911</v>
      </c>
      <c r="C127" s="30">
        <v>8324103.7921599997</v>
      </c>
      <c r="E127" s="33">
        <v>44317</v>
      </c>
      <c r="F127" s="29">
        <v>4372.1514794700097</v>
      </c>
      <c r="G127" s="30">
        <v>2768125.1029699999</v>
      </c>
      <c r="I127" s="32">
        <v>44317</v>
      </c>
      <c r="J127" s="29">
        <f t="shared" si="4"/>
        <v>3097.04866911</v>
      </c>
      <c r="K127" s="29">
        <f t="shared" si="5"/>
        <v>4372.1514794700097</v>
      </c>
      <c r="M127" s="32">
        <v>44317</v>
      </c>
      <c r="N127" s="30">
        <f t="shared" si="6"/>
        <v>2768125.1029699999</v>
      </c>
      <c r="O127" s="30">
        <f t="shared" si="7"/>
        <v>8324103.7921599997</v>
      </c>
    </row>
    <row r="128" spans="1:15" ht="18" x14ac:dyDescent="0.35">
      <c r="A128" s="32">
        <v>44348</v>
      </c>
      <c r="B128" s="29">
        <v>3046.8622975399999</v>
      </c>
      <c r="C128" s="30">
        <v>8332013.8900800003</v>
      </c>
      <c r="E128" s="33">
        <v>44348</v>
      </c>
      <c r="F128" s="29">
        <v>4922.8543819200004</v>
      </c>
      <c r="G128" s="30">
        <v>3032939.4703700002</v>
      </c>
      <c r="I128" s="32">
        <v>44348</v>
      </c>
      <c r="J128" s="29">
        <f t="shared" si="4"/>
        <v>3046.8622975399999</v>
      </c>
      <c r="K128" s="29">
        <f t="shared" si="5"/>
        <v>4922.8543819200004</v>
      </c>
      <c r="M128" s="32">
        <v>44348</v>
      </c>
      <c r="N128" s="30">
        <f t="shared" si="6"/>
        <v>3032939.4703700002</v>
      </c>
      <c r="O128" s="30">
        <f t="shared" si="7"/>
        <v>8332013.8900800003</v>
      </c>
    </row>
    <row r="129" spans="1:15" ht="18" x14ac:dyDescent="0.35">
      <c r="A129" s="32">
        <v>44378</v>
      </c>
      <c r="B129" s="29">
        <v>3252.4258460699998</v>
      </c>
      <c r="C129" s="30">
        <v>7600365.0739399996</v>
      </c>
      <c r="E129" s="33">
        <v>44378</v>
      </c>
      <c r="F129" s="29">
        <v>4801.4337675400302</v>
      </c>
      <c r="G129" s="30">
        <v>2766901.6456399998</v>
      </c>
      <c r="I129" s="32">
        <v>44378</v>
      </c>
      <c r="J129" s="29">
        <f t="shared" si="4"/>
        <v>3252.4258460699998</v>
      </c>
      <c r="K129" s="29">
        <f t="shared" si="5"/>
        <v>4801.4337675400302</v>
      </c>
      <c r="M129" s="32">
        <v>44378</v>
      </c>
      <c r="N129" s="30">
        <f t="shared" si="6"/>
        <v>2766901.6456399998</v>
      </c>
      <c r="O129" s="30">
        <f t="shared" si="7"/>
        <v>7600365.0739399996</v>
      </c>
    </row>
    <row r="130" spans="1:15" ht="18" x14ac:dyDescent="0.35">
      <c r="A130" s="32">
        <v>44409</v>
      </c>
      <c r="B130" s="29">
        <v>3318.0562013899998</v>
      </c>
      <c r="C130" s="30">
        <v>7671546.1819399996</v>
      </c>
      <c r="E130" s="33">
        <v>44409</v>
      </c>
      <c r="F130" s="29">
        <v>5348.46600201</v>
      </c>
      <c r="G130" s="30">
        <v>3187058.5939000002</v>
      </c>
      <c r="I130" s="32">
        <v>44409</v>
      </c>
      <c r="J130" s="29">
        <f t="shared" si="4"/>
        <v>3318.0562013899998</v>
      </c>
      <c r="K130" s="29">
        <f t="shared" si="5"/>
        <v>5348.46600201</v>
      </c>
      <c r="M130" s="32">
        <v>44409</v>
      </c>
      <c r="N130" s="30">
        <f t="shared" si="6"/>
        <v>3187058.5939000002</v>
      </c>
      <c r="O130" s="30">
        <f t="shared" si="7"/>
        <v>7671546.1819399996</v>
      </c>
    </row>
    <row r="131" spans="1:15" ht="18" x14ac:dyDescent="0.35">
      <c r="A131" s="32">
        <v>44440</v>
      </c>
      <c r="B131" s="29">
        <v>3572.52311078</v>
      </c>
      <c r="C131" s="30">
        <v>7906474.5598099995</v>
      </c>
      <c r="E131" s="33">
        <v>44440</v>
      </c>
      <c r="F131" s="29">
        <v>5733.2835482999699</v>
      </c>
      <c r="G131" s="30">
        <v>3131965.1423800001</v>
      </c>
      <c r="I131" s="32">
        <v>44440</v>
      </c>
      <c r="J131" s="29">
        <f t="shared" si="4"/>
        <v>3572.52311078</v>
      </c>
      <c r="K131" s="29">
        <f t="shared" si="5"/>
        <v>5733.2835482999699</v>
      </c>
      <c r="M131" s="32">
        <v>44440</v>
      </c>
      <c r="N131" s="30">
        <f t="shared" si="6"/>
        <v>3131965.1423800001</v>
      </c>
      <c r="O131" s="30">
        <f t="shared" si="7"/>
        <v>7906474.5598099995</v>
      </c>
    </row>
    <row r="132" spans="1:15" ht="18" x14ac:dyDescent="0.35">
      <c r="A132" s="32">
        <v>44470</v>
      </c>
      <c r="B132" s="29">
        <v>3795.0475634300001</v>
      </c>
      <c r="C132" s="30">
        <v>9579654.0928000007</v>
      </c>
      <c r="E132" s="33">
        <v>44470</v>
      </c>
      <c r="F132" s="29">
        <v>5809.8856806800004</v>
      </c>
      <c r="G132" s="30">
        <v>3543459.8875799999</v>
      </c>
      <c r="I132" s="32">
        <v>44470</v>
      </c>
      <c r="J132" s="29">
        <f t="shared" ref="J132:J139" si="8">B132</f>
        <v>3795.0475634300001</v>
      </c>
      <c r="K132" s="29">
        <f t="shared" ref="K132:K139" si="9">F132</f>
        <v>5809.8856806800004</v>
      </c>
      <c r="M132" s="32">
        <v>44470</v>
      </c>
      <c r="N132" s="30">
        <f t="shared" si="6"/>
        <v>3543459.8875799999</v>
      </c>
      <c r="O132" s="30">
        <f t="shared" si="7"/>
        <v>9579654.0928000007</v>
      </c>
    </row>
    <row r="133" spans="1:15" ht="18" x14ac:dyDescent="0.35">
      <c r="A133" s="32">
        <v>44501</v>
      </c>
      <c r="B133" s="29">
        <v>3987.5547288100001</v>
      </c>
      <c r="C133" s="30">
        <v>7676804.3036799999</v>
      </c>
      <c r="E133" s="33">
        <v>44501</v>
      </c>
      <c r="F133" s="29">
        <v>6545.2966234600299</v>
      </c>
      <c r="G133" s="30">
        <v>3525649.39964</v>
      </c>
      <c r="I133" s="32">
        <v>44501</v>
      </c>
      <c r="J133" s="29">
        <f t="shared" si="8"/>
        <v>3987.5547288100001</v>
      </c>
      <c r="K133" s="29">
        <f t="shared" si="9"/>
        <v>6545.2966234600299</v>
      </c>
      <c r="M133" s="32">
        <v>44501</v>
      </c>
      <c r="N133" s="30">
        <f t="shared" si="6"/>
        <v>3525649.39964</v>
      </c>
      <c r="O133" s="30">
        <f t="shared" si="7"/>
        <v>7676804.3036799999</v>
      </c>
    </row>
    <row r="134" spans="1:15" ht="18" x14ac:dyDescent="0.35">
      <c r="A134" s="32">
        <v>44531</v>
      </c>
      <c r="B134" s="29">
        <v>4381.2954729700105</v>
      </c>
      <c r="C134" s="30">
        <v>10025143.04723</v>
      </c>
      <c r="E134" s="33">
        <v>44531</v>
      </c>
      <c r="F134" s="29">
        <v>6210.27878040001</v>
      </c>
      <c r="G134" s="30">
        <v>3114893.7209000001</v>
      </c>
      <c r="I134" s="32">
        <v>44531</v>
      </c>
      <c r="J134" s="29">
        <f t="shared" si="8"/>
        <v>4381.2954729700105</v>
      </c>
      <c r="K134" s="29">
        <f t="shared" si="9"/>
        <v>6210.27878040001</v>
      </c>
      <c r="M134" s="32">
        <v>44531</v>
      </c>
      <c r="N134" s="30">
        <f t="shared" si="6"/>
        <v>3114893.7209000001</v>
      </c>
      <c r="O134" s="30">
        <f t="shared" si="7"/>
        <v>10025143.04723</v>
      </c>
    </row>
    <row r="135" spans="1:15" ht="18" x14ac:dyDescent="0.35">
      <c r="A135" s="32">
        <v>44562</v>
      </c>
      <c r="B135" s="29">
        <v>3781.6335482099998</v>
      </c>
      <c r="C135" s="30">
        <v>7996354.7008400001</v>
      </c>
      <c r="E135" s="33">
        <v>44562</v>
      </c>
      <c r="F135" s="29">
        <v>6050.5775912000299</v>
      </c>
      <c r="G135" s="30">
        <v>3438997.7164599984</v>
      </c>
      <c r="I135" s="32">
        <v>44562</v>
      </c>
      <c r="J135" s="29">
        <f t="shared" si="8"/>
        <v>3781.6335482099998</v>
      </c>
      <c r="K135" s="29">
        <f t="shared" si="9"/>
        <v>6050.5775912000299</v>
      </c>
      <c r="M135" s="32">
        <v>44562</v>
      </c>
      <c r="N135" s="30">
        <f t="shared" si="6"/>
        <v>3438997.7164599984</v>
      </c>
      <c r="O135" s="30">
        <f t="shared" si="7"/>
        <v>7996354.7008400001</v>
      </c>
    </row>
    <row r="136" spans="1:15" ht="18" x14ac:dyDescent="0.35">
      <c r="A136" s="32">
        <v>44593</v>
      </c>
      <c r="B136" s="29">
        <v>4202.3404297699999</v>
      </c>
      <c r="C136" s="30">
        <v>7835537.0526400022</v>
      </c>
      <c r="E136" s="33">
        <v>44593</v>
      </c>
      <c r="F136" s="29">
        <v>5826.68162020002</v>
      </c>
      <c r="G136" s="30">
        <v>3034957.294160001</v>
      </c>
      <c r="I136" s="32">
        <v>44593</v>
      </c>
      <c r="J136" s="29">
        <f t="shared" si="8"/>
        <v>4202.3404297699999</v>
      </c>
      <c r="K136" s="29">
        <f t="shared" si="9"/>
        <v>5826.68162020002</v>
      </c>
      <c r="M136" s="32">
        <v>44593</v>
      </c>
      <c r="N136" s="30">
        <f t="shared" si="6"/>
        <v>3034957.294160001</v>
      </c>
      <c r="O136" s="30">
        <f t="shared" si="7"/>
        <v>7835537.0526400022</v>
      </c>
    </row>
    <row r="137" spans="1:15" ht="18" x14ac:dyDescent="0.35">
      <c r="A137" s="32">
        <v>44621</v>
      </c>
      <c r="B137" s="29">
        <v>4968.7849681899997</v>
      </c>
      <c r="C137" s="30">
        <v>7732839.0766200004</v>
      </c>
      <c r="E137" s="33">
        <v>44621</v>
      </c>
      <c r="F137" s="29">
        <v>7063.3851783200698</v>
      </c>
      <c r="G137" s="30">
        <v>3760604.6946499995</v>
      </c>
      <c r="I137" s="32">
        <v>44621</v>
      </c>
      <c r="J137" s="29">
        <f t="shared" si="8"/>
        <v>4968.7849681899997</v>
      </c>
      <c r="K137" s="29">
        <f>F137</f>
        <v>7063.3851783200698</v>
      </c>
      <c r="M137" s="32">
        <v>44621</v>
      </c>
      <c r="N137" s="30">
        <f t="shared" si="6"/>
        <v>3760604.6946499995</v>
      </c>
      <c r="O137" s="30">
        <f t="shared" si="7"/>
        <v>7732839.0766200004</v>
      </c>
    </row>
    <row r="138" spans="1:15" ht="18" x14ac:dyDescent="0.35">
      <c r="A138" s="32">
        <v>44652</v>
      </c>
      <c r="B138" s="29">
        <v>5421.6071843</v>
      </c>
      <c r="C138" s="30">
        <v>11357978.4827</v>
      </c>
      <c r="E138" s="33">
        <v>44652</v>
      </c>
      <c r="F138" s="29">
        <v>6393.1044294400399</v>
      </c>
      <c r="G138" s="30">
        <v>3392549.0258700005</v>
      </c>
      <c r="I138" s="32">
        <v>44652</v>
      </c>
      <c r="J138" s="29">
        <f t="shared" si="8"/>
        <v>5421.6071843</v>
      </c>
      <c r="K138" s="29">
        <f t="shared" si="9"/>
        <v>6393.1044294400399</v>
      </c>
      <c r="M138" s="32">
        <v>44652</v>
      </c>
      <c r="N138" s="30">
        <f t="shared" si="6"/>
        <v>3392549.0258700005</v>
      </c>
      <c r="O138" s="30">
        <f t="shared" si="7"/>
        <v>11357978.4827</v>
      </c>
    </row>
    <row r="139" spans="1:15" ht="18" x14ac:dyDescent="0.35">
      <c r="A139" s="32">
        <v>44682</v>
      </c>
      <c r="B139" s="29">
        <v>4552.7</v>
      </c>
      <c r="C139" s="30">
        <v>6136487.2963100011</v>
      </c>
      <c r="E139" s="33">
        <v>44682</v>
      </c>
      <c r="F139" s="29">
        <v>6804.6</v>
      </c>
      <c r="G139" s="30">
        <v>3555575.8240200006</v>
      </c>
      <c r="I139" s="32">
        <v>44682</v>
      </c>
      <c r="J139" s="29">
        <f t="shared" si="8"/>
        <v>4552.7</v>
      </c>
      <c r="K139" s="29">
        <f t="shared" si="9"/>
        <v>6804.6</v>
      </c>
      <c r="M139" s="32">
        <v>44682</v>
      </c>
      <c r="N139" s="30">
        <f t="shared" si="6"/>
        <v>3555575.8240200006</v>
      </c>
      <c r="O139" s="30">
        <f t="shared" si="7"/>
        <v>6136487.2963100011</v>
      </c>
    </row>
    <row r="140" spans="1:15" ht="18" x14ac:dyDescent="0.35">
      <c r="A140" s="32">
        <v>44713</v>
      </c>
      <c r="B140" s="29">
        <v>5547.1</v>
      </c>
      <c r="C140" s="30">
        <v>9580441</v>
      </c>
      <c r="E140" s="33">
        <v>44713</v>
      </c>
      <c r="F140" s="29">
        <v>6368</v>
      </c>
      <c r="G140" s="30">
        <v>3268960.0470199995</v>
      </c>
      <c r="I140" s="32">
        <v>44713</v>
      </c>
      <c r="J140" s="29">
        <f t="shared" ref="J140:J141" si="10">B140</f>
        <v>5547.1</v>
      </c>
      <c r="K140" s="29">
        <f t="shared" ref="K140:K141" si="11">F140</f>
        <v>6368</v>
      </c>
      <c r="M140" s="32">
        <v>44713</v>
      </c>
      <c r="N140" s="30">
        <f t="shared" ref="N140:N141" si="12">G140</f>
        <v>3268960.0470199995</v>
      </c>
      <c r="O140" s="30">
        <f t="shared" ref="O140:O141" si="13">C140</f>
        <v>9580441</v>
      </c>
    </row>
    <row r="141" spans="1:15" ht="18" x14ac:dyDescent="0.35">
      <c r="A141" s="32">
        <v>44743</v>
      </c>
      <c r="B141" s="29">
        <v>5913.9</v>
      </c>
      <c r="C141" s="30">
        <v>10648582.54329</v>
      </c>
      <c r="E141" s="33">
        <v>44743</v>
      </c>
      <c r="F141" s="29">
        <v>6890.9</v>
      </c>
      <c r="G141" s="30">
        <v>3334805.4610099993</v>
      </c>
      <c r="I141" s="32">
        <v>44743</v>
      </c>
      <c r="J141" s="29">
        <f t="shared" si="10"/>
        <v>5913.9</v>
      </c>
      <c r="K141" s="29">
        <f t="shared" si="11"/>
        <v>6890.9</v>
      </c>
      <c r="M141" s="32">
        <v>44743</v>
      </c>
      <c r="N141" s="30">
        <f t="shared" si="12"/>
        <v>3334805.4610099993</v>
      </c>
      <c r="O141" s="30">
        <f t="shared" si="13"/>
        <v>10648582.54329</v>
      </c>
    </row>
    <row r="142" spans="1:15" ht="18" x14ac:dyDescent="0.35">
      <c r="B142" s="29"/>
      <c r="C142" s="30"/>
      <c r="F142" s="29"/>
      <c r="G142" s="30"/>
    </row>
    <row r="143" spans="1:15" ht="18" x14ac:dyDescent="0.35">
      <c r="B143" s="29"/>
      <c r="C143" s="30"/>
      <c r="F143" s="29"/>
      <c r="G143" s="30"/>
    </row>
    <row r="144" spans="1:15" ht="18" x14ac:dyDescent="0.35">
      <c r="B144" s="29"/>
      <c r="C144" s="30"/>
      <c r="F144" s="29"/>
      <c r="G144" s="30"/>
    </row>
    <row r="145" spans="1:13" ht="18" x14ac:dyDescent="0.35">
      <c r="B145" s="29"/>
      <c r="C145" s="30"/>
      <c r="F145" s="29"/>
      <c r="G145" s="30"/>
    </row>
    <row r="146" spans="1:13" ht="18" x14ac:dyDescent="0.35">
      <c r="B146" s="29"/>
      <c r="C146" s="30"/>
      <c r="F146" s="29"/>
      <c r="G146" s="30"/>
    </row>
    <row r="147" spans="1:13" ht="18" x14ac:dyDescent="0.35">
      <c r="G147" s="30"/>
    </row>
    <row r="148" spans="1:13" ht="18" x14ac:dyDescent="0.35">
      <c r="G148" s="30"/>
    </row>
    <row r="149" spans="1:13" ht="18" x14ac:dyDescent="0.35">
      <c r="G149" s="30"/>
    </row>
    <row r="150" spans="1:13" ht="18" x14ac:dyDescent="0.35">
      <c r="G150" s="30"/>
    </row>
    <row r="151" spans="1:13" ht="18" x14ac:dyDescent="0.35">
      <c r="G151" s="30"/>
    </row>
    <row r="152" spans="1:13" ht="18" x14ac:dyDescent="0.35">
      <c r="G152" s="30"/>
    </row>
    <row r="153" spans="1:13" ht="18" x14ac:dyDescent="0.35">
      <c r="G153" s="30"/>
    </row>
    <row r="154" spans="1:13" ht="18" x14ac:dyDescent="0.35">
      <c r="G154" s="30"/>
    </row>
    <row r="155" spans="1:13" ht="18" x14ac:dyDescent="0.35">
      <c r="G155" s="30"/>
    </row>
    <row r="156" spans="1:13" ht="18" x14ac:dyDescent="0.35">
      <c r="G156" s="30"/>
    </row>
    <row r="157" spans="1:13" ht="18" x14ac:dyDescent="0.35">
      <c r="G157" s="30"/>
    </row>
    <row r="158" spans="1:13" ht="18" x14ac:dyDescent="0.35">
      <c r="G158" s="30"/>
    </row>
    <row r="159" spans="1:13" ht="19.5" x14ac:dyDescent="0.35">
      <c r="A159" s="632" t="s">
        <v>182</v>
      </c>
      <c r="B159" s="632"/>
      <c r="C159" s="632"/>
      <c r="D159" s="632"/>
      <c r="E159" s="632"/>
      <c r="G159" s="30"/>
      <c r="J159" s="588" t="s">
        <v>183</v>
      </c>
      <c r="K159" s="588"/>
      <c r="L159" s="588"/>
      <c r="M159" s="588"/>
    </row>
    <row r="160" spans="1:13" ht="18" x14ac:dyDescent="0.35">
      <c r="A160" s="56"/>
      <c r="B160" s="644" t="s">
        <v>184</v>
      </c>
      <c r="C160" s="645" t="s">
        <v>185</v>
      </c>
      <c r="D160" s="644" t="s">
        <v>186</v>
      </c>
      <c r="E160" s="645" t="s">
        <v>185</v>
      </c>
      <c r="G160" s="30"/>
      <c r="J160" s="647" t="s">
        <v>184</v>
      </c>
      <c r="K160" s="647" t="s">
        <v>185</v>
      </c>
      <c r="L160" s="647" t="s">
        <v>186</v>
      </c>
      <c r="M160" s="647" t="s">
        <v>185</v>
      </c>
    </row>
    <row r="161" spans="1:13" x14ac:dyDescent="0.25">
      <c r="A161" s="56"/>
      <c r="B161" s="644"/>
      <c r="C161" s="645"/>
      <c r="D161" s="644"/>
      <c r="E161" s="645"/>
      <c r="J161" s="647"/>
      <c r="K161" s="647"/>
      <c r="L161" s="647"/>
      <c r="M161" s="647"/>
    </row>
    <row r="162" spans="1:13" ht="15" customHeight="1" x14ac:dyDescent="0.25">
      <c r="A162" s="637" t="s">
        <v>164</v>
      </c>
      <c r="B162" s="638">
        <f>+B164+B166+B168+B170</f>
        <v>12629089.942910001</v>
      </c>
      <c r="C162" s="642">
        <f>+C164+C166+C168+C170</f>
        <v>1</v>
      </c>
      <c r="D162" s="638">
        <f>+D164+D166+D168+D170</f>
        <v>9588646.7721900009</v>
      </c>
      <c r="E162" s="642">
        <f>+E164+E166+E168+E170</f>
        <v>1</v>
      </c>
      <c r="J162" s="639">
        <v>30285311</v>
      </c>
      <c r="K162" s="630">
        <v>1</v>
      </c>
      <c r="L162" s="626">
        <f>+L164+L166+L168+L170</f>
        <v>29286126.769330002</v>
      </c>
      <c r="M162" s="630">
        <f>+M164+M166+M168+M170</f>
        <v>1</v>
      </c>
    </row>
    <row r="163" spans="1:13" ht="15" customHeight="1" x14ac:dyDescent="0.25">
      <c r="A163" s="637"/>
      <c r="B163" s="638"/>
      <c r="C163" s="642"/>
      <c r="D163" s="638"/>
      <c r="E163" s="642"/>
      <c r="J163" s="640"/>
      <c r="K163" s="631"/>
      <c r="L163" s="627"/>
      <c r="M163" s="631"/>
    </row>
    <row r="164" spans="1:13" ht="15" customHeight="1" x14ac:dyDescent="0.25">
      <c r="A164" s="637" t="s">
        <v>187</v>
      </c>
      <c r="B164" s="641">
        <v>7930834.7220700001</v>
      </c>
      <c r="C164" s="642">
        <f>+B164/$B$162</f>
        <v>0.62798149018824501</v>
      </c>
      <c r="D164" s="641">
        <v>5327116.6936799996</v>
      </c>
      <c r="E164" s="642">
        <f>+D164/$D$162</f>
        <v>0.55556501561098925</v>
      </c>
      <c r="J164" s="635">
        <f>18927835+9436577</f>
        <v>28364412</v>
      </c>
      <c r="K164" s="630">
        <f>+J164/$J$162</f>
        <v>0.93657324502957884</v>
      </c>
      <c r="L164" s="635">
        <v>27119983.391160004</v>
      </c>
      <c r="M164" s="630">
        <f>+L164/$L$162</f>
        <v>0.92603517033059835</v>
      </c>
    </row>
    <row r="165" spans="1:13" ht="15" customHeight="1" x14ac:dyDescent="0.25">
      <c r="A165" s="637"/>
      <c r="B165" s="641"/>
      <c r="C165" s="642"/>
      <c r="D165" s="641"/>
      <c r="E165" s="642"/>
      <c r="J165" s="636"/>
      <c r="K165" s="631"/>
      <c r="L165" s="636"/>
      <c r="M165" s="631"/>
    </row>
    <row r="166" spans="1:13" ht="15" customHeight="1" x14ac:dyDescent="0.25">
      <c r="A166" s="637" t="s">
        <v>188</v>
      </c>
      <c r="B166" s="641">
        <v>2289722.5698000006</v>
      </c>
      <c r="C166" s="642">
        <f>+B166/$B$162</f>
        <v>0.18130542898583568</v>
      </c>
      <c r="D166" s="641">
        <v>1922638.3199100005</v>
      </c>
      <c r="E166" s="642">
        <f>+D166/$D$162</f>
        <v>0.20051195602347538</v>
      </c>
      <c r="J166" s="628"/>
      <c r="K166" s="635"/>
      <c r="L166" s="635">
        <v>1381481.3698699991</v>
      </c>
      <c r="M166" s="630">
        <f>+L166/$L$162</f>
        <v>4.7171870174268327E-2</v>
      </c>
    </row>
    <row r="167" spans="1:13" ht="15" customHeight="1" x14ac:dyDescent="0.25">
      <c r="A167" s="637"/>
      <c r="B167" s="641"/>
      <c r="C167" s="642"/>
      <c r="D167" s="641"/>
      <c r="E167" s="642"/>
      <c r="J167" s="629"/>
      <c r="K167" s="636"/>
      <c r="L167" s="636"/>
      <c r="M167" s="631"/>
    </row>
    <row r="168" spans="1:13" ht="15" customHeight="1" x14ac:dyDescent="0.25">
      <c r="A168" s="637" t="s">
        <v>189</v>
      </c>
      <c r="B168" s="641">
        <v>1861142.5805599997</v>
      </c>
      <c r="C168" s="642">
        <f>+B168/$B$162</f>
        <v>0.14736949289088319</v>
      </c>
      <c r="D168" s="641">
        <v>1926633.4807300013</v>
      </c>
      <c r="E168" s="642">
        <f>+D168/$D$162</f>
        <v>0.20092861135711307</v>
      </c>
      <c r="J168" s="628"/>
      <c r="K168" s="635"/>
      <c r="L168" s="635">
        <v>782994.00154999981</v>
      </c>
      <c r="M168" s="630">
        <f>+L168/$L$162</f>
        <v>2.6736003969292141E-2</v>
      </c>
    </row>
    <row r="169" spans="1:13" ht="15" customHeight="1" x14ac:dyDescent="0.25">
      <c r="A169" s="637"/>
      <c r="B169" s="641"/>
      <c r="C169" s="642"/>
      <c r="D169" s="641"/>
      <c r="E169" s="642"/>
      <c r="J169" s="629"/>
      <c r="K169" s="636"/>
      <c r="L169" s="636"/>
      <c r="M169" s="631"/>
    </row>
    <row r="170" spans="1:13" ht="15" customHeight="1" x14ac:dyDescent="0.25">
      <c r="A170" s="638" t="s">
        <v>190</v>
      </c>
      <c r="B170" s="641">
        <v>547390.07048000011</v>
      </c>
      <c r="C170" s="642">
        <f>+B170/$B$162</f>
        <v>4.3343587935036135E-2</v>
      </c>
      <c r="D170" s="641">
        <v>412258.27787000011</v>
      </c>
      <c r="E170" s="642">
        <f>+D170/$D$162</f>
        <v>4.2994417008422381E-2</v>
      </c>
      <c r="J170" s="628"/>
      <c r="K170" s="635"/>
      <c r="L170" s="635">
        <v>1668.0067500000002</v>
      </c>
      <c r="M170" s="630">
        <f>+L170/$L$162</f>
        <v>5.6955525841226166E-5</v>
      </c>
    </row>
    <row r="171" spans="1:13" ht="15" customHeight="1" x14ac:dyDescent="0.25">
      <c r="A171" s="638"/>
      <c r="B171" s="641"/>
      <c r="C171" s="642"/>
      <c r="D171" s="641"/>
      <c r="E171" s="642"/>
      <c r="J171" s="629"/>
      <c r="K171" s="636"/>
      <c r="L171" s="636"/>
      <c r="M171" s="631"/>
    </row>
    <row r="173" spans="1:13" x14ac:dyDescent="0.25">
      <c r="A173" s="633" t="s">
        <v>164</v>
      </c>
      <c r="B173" s="626">
        <f>+B175+B177+B179+B181</f>
        <v>57420.35466351486</v>
      </c>
      <c r="C173" s="630">
        <f>+C175+C177+C179+C181</f>
        <v>1</v>
      </c>
    </row>
    <row r="174" spans="1:13" x14ac:dyDescent="0.25">
      <c r="A174" s="634"/>
      <c r="B174" s="627"/>
      <c r="C174" s="631"/>
    </row>
    <row r="175" spans="1:13" x14ac:dyDescent="0.25">
      <c r="A175" s="633" t="s">
        <v>187</v>
      </c>
      <c r="B175" s="628">
        <v>37614.846388164857</v>
      </c>
      <c r="C175" s="630">
        <f>+B175/$B$173</f>
        <v>0.65507861469315332</v>
      </c>
    </row>
    <row r="176" spans="1:13" x14ac:dyDescent="0.25">
      <c r="A176" s="634"/>
      <c r="B176" s="629"/>
      <c r="C176" s="631"/>
    </row>
    <row r="177" spans="1:3" ht="15" customHeight="1" x14ac:dyDescent="0.25">
      <c r="A177" s="633" t="s">
        <v>191</v>
      </c>
      <c r="B177" s="628">
        <v>9938.0503428000029</v>
      </c>
      <c r="C177" s="630">
        <f>+B177/$B$173</f>
        <v>0.17307539114025505</v>
      </c>
    </row>
    <row r="178" spans="1:3" ht="15" customHeight="1" x14ac:dyDescent="0.25">
      <c r="A178" s="634"/>
      <c r="B178" s="629"/>
      <c r="C178" s="631"/>
    </row>
    <row r="179" spans="1:3" ht="15" customHeight="1" x14ac:dyDescent="0.25">
      <c r="A179" s="633" t="s">
        <v>192</v>
      </c>
      <c r="B179" s="628">
        <v>7059.3110834900008</v>
      </c>
      <c r="C179" s="630">
        <f>+B179/$B$173</f>
        <v>0.12294091746485707</v>
      </c>
    </row>
    <row r="180" spans="1:3" ht="15" customHeight="1" x14ac:dyDescent="0.25">
      <c r="A180" s="634"/>
      <c r="B180" s="629"/>
      <c r="C180" s="631"/>
    </row>
    <row r="181" spans="1:3" ht="15" customHeight="1" x14ac:dyDescent="0.25">
      <c r="A181" s="626" t="s">
        <v>190</v>
      </c>
      <c r="B181" s="628">
        <v>2808.14684906</v>
      </c>
      <c r="C181" s="630">
        <f>+B181/$B$173</f>
        <v>4.8905076701734634E-2</v>
      </c>
    </row>
    <row r="182" spans="1:3" ht="15" customHeight="1" x14ac:dyDescent="0.25">
      <c r="A182" s="627"/>
      <c r="B182" s="629"/>
      <c r="C182" s="631"/>
    </row>
  </sheetData>
  <mergeCells count="75">
    <mergeCell ref="I1:K1"/>
    <mergeCell ref="M13:O13"/>
    <mergeCell ref="M1:O1"/>
    <mergeCell ref="B160:B161"/>
    <mergeCell ref="D160:D161"/>
    <mergeCell ref="C160:C161"/>
    <mergeCell ref="E160:E161"/>
    <mergeCell ref="A1:C1"/>
    <mergeCell ref="E1:G1"/>
    <mergeCell ref="J159:M159"/>
    <mergeCell ref="J160:J161"/>
    <mergeCell ref="K160:K161"/>
    <mergeCell ref="L160:L161"/>
    <mergeCell ref="M160:M161"/>
    <mergeCell ref="B162:B163"/>
    <mergeCell ref="B164:B165"/>
    <mergeCell ref="B166:B167"/>
    <mergeCell ref="B168:B169"/>
    <mergeCell ref="B170:B171"/>
    <mergeCell ref="C162:C163"/>
    <mergeCell ref="C164:C165"/>
    <mergeCell ref="C166:C167"/>
    <mergeCell ref="C168:C169"/>
    <mergeCell ref="C170:C171"/>
    <mergeCell ref="D168:D169"/>
    <mergeCell ref="E168:E169"/>
    <mergeCell ref="D170:D171"/>
    <mergeCell ref="E170:E171"/>
    <mergeCell ref="D162:D163"/>
    <mergeCell ref="E162:E163"/>
    <mergeCell ref="D164:D165"/>
    <mergeCell ref="E164:E165"/>
    <mergeCell ref="D166:D167"/>
    <mergeCell ref="E166:E167"/>
    <mergeCell ref="M168:M169"/>
    <mergeCell ref="J162:J163"/>
    <mergeCell ref="K162:K163"/>
    <mergeCell ref="L162:L163"/>
    <mergeCell ref="M162:M163"/>
    <mergeCell ref="J164:J165"/>
    <mergeCell ref="K164:K165"/>
    <mergeCell ref="L164:L165"/>
    <mergeCell ref="M164:M165"/>
    <mergeCell ref="J170:J171"/>
    <mergeCell ref="K170:K171"/>
    <mergeCell ref="L170:L171"/>
    <mergeCell ref="M170:M171"/>
    <mergeCell ref="A162:A163"/>
    <mergeCell ref="A164:A165"/>
    <mergeCell ref="A168:A169"/>
    <mergeCell ref="A170:A171"/>
    <mergeCell ref="A166:A167"/>
    <mergeCell ref="J166:J167"/>
    <mergeCell ref="K166:K167"/>
    <mergeCell ref="L166:L167"/>
    <mergeCell ref="M166:M167"/>
    <mergeCell ref="J168:J169"/>
    <mergeCell ref="K168:K169"/>
    <mergeCell ref="L168:L169"/>
    <mergeCell ref="A181:A182"/>
    <mergeCell ref="B181:B182"/>
    <mergeCell ref="C181:C182"/>
    <mergeCell ref="A159:E159"/>
    <mergeCell ref="A177:A178"/>
    <mergeCell ref="B177:B178"/>
    <mergeCell ref="C177:C178"/>
    <mergeCell ref="A179:A180"/>
    <mergeCell ref="B179:B180"/>
    <mergeCell ref="C179:C180"/>
    <mergeCell ref="A173:A174"/>
    <mergeCell ref="B173:B174"/>
    <mergeCell ref="C173:C174"/>
    <mergeCell ref="A175:A176"/>
    <mergeCell ref="B175:B176"/>
    <mergeCell ref="C175:C17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84"/>
  <sheetViews>
    <sheetView showGridLines="0" zoomScale="80" zoomScaleNormal="80" workbookViewId="0">
      <selection activeCell="S9" sqref="S9"/>
    </sheetView>
  </sheetViews>
  <sheetFormatPr baseColWidth="10" defaultColWidth="11.42578125" defaultRowHeight="14.25" x14ac:dyDescent="0.2"/>
  <cols>
    <col min="1" max="1" width="1.28515625" style="217" customWidth="1"/>
    <col min="2" max="2" width="26.5703125" style="217" customWidth="1"/>
    <col min="3" max="5" width="11.140625" style="217" customWidth="1"/>
    <col min="6" max="6" width="13.42578125" style="217" customWidth="1"/>
    <col min="7" max="13" width="8.7109375" style="217" customWidth="1"/>
    <col min="14" max="14" width="13.5703125" style="217" customWidth="1"/>
    <col min="15" max="15" width="23" style="217" bestFit="1" customWidth="1"/>
    <col min="16" max="16" width="15.140625" style="217" customWidth="1"/>
    <col min="17" max="17" width="15.85546875" style="217" customWidth="1"/>
    <col min="18" max="18" width="12.28515625" style="217" bestFit="1" customWidth="1"/>
    <col min="19" max="16384" width="11.42578125" style="217"/>
  </cols>
  <sheetData>
    <row r="1" spans="1:17" ht="15" customHeight="1" x14ac:dyDescent="0.2">
      <c r="A1" s="548" t="s">
        <v>193</v>
      </c>
      <c r="B1" s="548"/>
      <c r="C1" s="548"/>
      <c r="D1" s="548"/>
      <c r="E1" s="548"/>
      <c r="F1" s="548"/>
      <c r="G1" s="548"/>
      <c r="H1" s="548"/>
      <c r="I1" s="548"/>
      <c r="J1" s="548"/>
      <c r="K1" s="548"/>
      <c r="L1" s="548"/>
      <c r="M1" s="548"/>
      <c r="N1" s="548"/>
      <c r="O1" s="548"/>
      <c r="P1" s="548"/>
      <c r="Q1" s="548"/>
    </row>
    <row r="2" spans="1:17" ht="15" customHeight="1" x14ac:dyDescent="0.2">
      <c r="A2" s="548"/>
      <c r="B2" s="548"/>
      <c r="C2" s="548"/>
      <c r="D2" s="548"/>
      <c r="E2" s="548"/>
      <c r="F2" s="548"/>
      <c r="G2" s="548"/>
      <c r="H2" s="548"/>
      <c r="I2" s="548"/>
      <c r="J2" s="548"/>
      <c r="K2" s="548"/>
      <c r="L2" s="548"/>
      <c r="M2" s="548"/>
      <c r="N2" s="548"/>
      <c r="O2" s="548"/>
      <c r="P2" s="548"/>
      <c r="Q2" s="548"/>
    </row>
    <row r="3" spans="1:17" x14ac:dyDescent="0.2">
      <c r="B3" s="219"/>
      <c r="N3" s="220" t="s">
        <v>4</v>
      </c>
      <c r="P3" s="273" t="s">
        <v>991</v>
      </c>
    </row>
    <row r="4" spans="1:17" x14ac:dyDescent="0.2">
      <c r="B4" s="223"/>
      <c r="M4" s="220"/>
      <c r="N4" s="220"/>
      <c r="O4" s="220"/>
      <c r="P4" s="220"/>
    </row>
    <row r="5" spans="1:17" ht="15" customHeight="1" x14ac:dyDescent="0.2">
      <c r="B5" s="223"/>
      <c r="M5" s="220"/>
      <c r="N5" s="220"/>
      <c r="O5" s="220"/>
      <c r="P5" s="220"/>
    </row>
    <row r="6" spans="1:17" ht="29.25" customHeight="1" x14ac:dyDescent="0.2">
      <c r="B6" s="223"/>
      <c r="M6" s="596" t="s">
        <v>998</v>
      </c>
      <c r="N6" s="596"/>
      <c r="O6" s="596">
        <v>2022</v>
      </c>
      <c r="P6" s="605" t="s">
        <v>906</v>
      </c>
      <c r="Q6" s="605" t="s">
        <v>163</v>
      </c>
    </row>
    <row r="7" spans="1:17" ht="29.25" customHeight="1" thickBot="1" x14ac:dyDescent="0.25">
      <c r="B7" s="223"/>
      <c r="M7" s="597"/>
      <c r="N7" s="597"/>
      <c r="O7" s="597"/>
      <c r="P7" s="606"/>
      <c r="Q7" s="606"/>
    </row>
    <row r="8" spans="1:17" ht="14.25" customHeight="1" x14ac:dyDescent="0.2">
      <c r="B8" s="223"/>
      <c r="M8" s="602" t="s">
        <v>164</v>
      </c>
      <c r="N8" s="602"/>
      <c r="O8" s="620">
        <f>+O10+O12+O14+O16</f>
        <v>45397.200000000004</v>
      </c>
      <c r="P8" s="607">
        <v>0.443</v>
      </c>
      <c r="Q8" s="592">
        <f>+Q10+Q12+Q14+Q16</f>
        <v>1</v>
      </c>
    </row>
    <row r="9" spans="1:17" ht="14.25" customHeight="1" x14ac:dyDescent="0.2">
      <c r="B9" s="223"/>
      <c r="M9" s="603"/>
      <c r="N9" s="603"/>
      <c r="O9" s="621"/>
      <c r="P9" s="608"/>
      <c r="Q9" s="593"/>
    </row>
    <row r="10" spans="1:17" ht="15" customHeight="1" x14ac:dyDescent="0.2">
      <c r="B10" s="223"/>
      <c r="M10" s="600" t="s">
        <v>166</v>
      </c>
      <c r="N10" s="600"/>
      <c r="O10" s="611">
        <v>33478.6</v>
      </c>
      <c r="P10" s="598">
        <v>0.376</v>
      </c>
      <c r="Q10" s="590">
        <f>+O10/$O$8</f>
        <v>0.73745957900487247</v>
      </c>
    </row>
    <row r="11" spans="1:17" ht="15" customHeight="1" x14ac:dyDescent="0.2">
      <c r="B11" s="223"/>
      <c r="M11" s="601"/>
      <c r="N11" s="601"/>
      <c r="O11" s="612"/>
      <c r="P11" s="599"/>
      <c r="Q11" s="591"/>
    </row>
    <row r="12" spans="1:17" ht="15" customHeight="1" x14ac:dyDescent="0.2">
      <c r="B12" s="223"/>
      <c r="M12" s="600" t="s">
        <v>167</v>
      </c>
      <c r="N12" s="600"/>
      <c r="O12" s="611">
        <v>6524.3</v>
      </c>
      <c r="P12" s="598">
        <v>0.36599999999999999</v>
      </c>
      <c r="Q12" s="590">
        <f>+O12/$O$8</f>
        <v>0.14371591199457234</v>
      </c>
    </row>
    <row r="13" spans="1:17" ht="17.25" customHeight="1" x14ac:dyDescent="0.2">
      <c r="B13" s="223"/>
      <c r="M13" s="601"/>
      <c r="N13" s="601"/>
      <c r="O13" s="612"/>
      <c r="P13" s="599"/>
      <c r="Q13" s="591"/>
    </row>
    <row r="14" spans="1:17" ht="15" customHeight="1" x14ac:dyDescent="0.2">
      <c r="B14" s="223"/>
      <c r="M14" s="600" t="s">
        <v>194</v>
      </c>
      <c r="N14" s="600"/>
      <c r="O14" s="611">
        <v>5316.8</v>
      </c>
      <c r="P14" s="598">
        <v>1.296</v>
      </c>
      <c r="Q14" s="590">
        <f>+O14/$O$8</f>
        <v>0.11711735525539019</v>
      </c>
    </row>
    <row r="15" spans="1:17" ht="29.45" customHeight="1" x14ac:dyDescent="0.2">
      <c r="B15" s="223"/>
      <c r="M15" s="601"/>
      <c r="N15" s="601"/>
      <c r="O15" s="612"/>
      <c r="P15" s="599"/>
      <c r="Q15" s="591"/>
    </row>
    <row r="16" spans="1:17" ht="15" customHeight="1" x14ac:dyDescent="0.2">
      <c r="B16" s="223"/>
      <c r="M16" s="600" t="s">
        <v>168</v>
      </c>
      <c r="N16" s="600"/>
      <c r="O16" s="611">
        <v>77.5</v>
      </c>
      <c r="P16" s="598">
        <v>0.97499999999999998</v>
      </c>
      <c r="Q16" s="590">
        <f>+O16/$O$8</f>
        <v>1.7071537451648999E-3</v>
      </c>
    </row>
    <row r="17" spans="2:17" ht="15" customHeight="1" x14ac:dyDescent="0.2">
      <c r="B17" s="223"/>
      <c r="M17" s="601"/>
      <c r="N17" s="601"/>
      <c r="O17" s="612"/>
      <c r="P17" s="599"/>
      <c r="Q17" s="591"/>
    </row>
    <row r="18" spans="2:17" x14ac:dyDescent="0.2">
      <c r="B18" s="223"/>
      <c r="M18" s="277" t="s">
        <v>195</v>
      </c>
      <c r="N18" s="220"/>
      <c r="O18" s="220"/>
      <c r="P18" s="220"/>
    </row>
    <row r="19" spans="2:17" ht="15" customHeight="1" x14ac:dyDescent="0.2">
      <c r="B19" s="223"/>
      <c r="N19" s="274"/>
      <c r="O19" s="274"/>
      <c r="P19" s="274"/>
      <c r="Q19" s="274"/>
    </row>
    <row r="20" spans="2:17" ht="23.25" customHeight="1" x14ac:dyDescent="0.2">
      <c r="B20" s="223"/>
      <c r="M20" s="648" t="s">
        <v>1001</v>
      </c>
      <c r="N20" s="648"/>
      <c r="O20" s="648"/>
      <c r="P20" s="648"/>
      <c r="Q20" s="648"/>
    </row>
    <row r="21" spans="2:17" ht="23.25" customHeight="1" x14ac:dyDescent="0.2">
      <c r="B21" s="223"/>
      <c r="M21" s="648"/>
      <c r="N21" s="648"/>
      <c r="O21" s="648"/>
      <c r="P21" s="648"/>
      <c r="Q21" s="648"/>
    </row>
    <row r="22" spans="2:17" ht="23.25" customHeight="1" x14ac:dyDescent="0.2">
      <c r="B22" s="223"/>
      <c r="M22" s="648"/>
      <c r="N22" s="648"/>
      <c r="O22" s="648"/>
      <c r="P22" s="648"/>
      <c r="Q22" s="648"/>
    </row>
    <row r="23" spans="2:17" ht="23.25" customHeight="1" x14ac:dyDescent="0.2">
      <c r="B23" s="223"/>
      <c r="M23" s="648"/>
      <c r="N23" s="648"/>
      <c r="O23" s="648"/>
      <c r="P23" s="648"/>
      <c r="Q23" s="648"/>
    </row>
    <row r="24" spans="2:17" ht="23.25" customHeight="1" x14ac:dyDescent="0.2">
      <c r="B24" s="223"/>
      <c r="M24" s="648"/>
      <c r="N24" s="648"/>
      <c r="O24" s="648"/>
      <c r="P24" s="648"/>
      <c r="Q24" s="648"/>
    </row>
    <row r="25" spans="2:17" ht="23.25" customHeight="1" x14ac:dyDescent="0.2">
      <c r="B25" s="277" t="s">
        <v>196</v>
      </c>
      <c r="M25" s="648"/>
      <c r="N25" s="648"/>
      <c r="O25" s="648"/>
      <c r="P25" s="648"/>
      <c r="Q25" s="648"/>
    </row>
    <row r="26" spans="2:17" ht="23.25" customHeight="1" x14ac:dyDescent="0.2">
      <c r="B26" s="277"/>
      <c r="M26" s="648"/>
      <c r="N26" s="648"/>
      <c r="O26" s="648"/>
      <c r="P26" s="648"/>
      <c r="Q26" s="648"/>
    </row>
    <row r="27" spans="2:17" ht="23.25" customHeight="1" x14ac:dyDescent="0.2">
      <c r="B27" s="277"/>
      <c r="M27" s="648"/>
      <c r="N27" s="648"/>
      <c r="O27" s="648"/>
      <c r="P27" s="648"/>
      <c r="Q27" s="648"/>
    </row>
    <row r="28" spans="2:17" ht="23.25" customHeight="1" x14ac:dyDescent="0.2">
      <c r="B28" s="277"/>
      <c r="M28" s="648"/>
      <c r="N28" s="648"/>
      <c r="O28" s="648"/>
      <c r="P28" s="648"/>
      <c r="Q28" s="648"/>
    </row>
    <row r="29" spans="2:17" ht="23.25" customHeight="1" x14ac:dyDescent="0.2">
      <c r="B29" s="277"/>
      <c r="M29" s="648"/>
      <c r="N29" s="648"/>
      <c r="O29" s="648"/>
      <c r="P29" s="648"/>
      <c r="Q29" s="648"/>
    </row>
    <row r="30" spans="2:17" ht="23.25" customHeight="1" x14ac:dyDescent="0.2">
      <c r="M30" s="648"/>
      <c r="N30" s="648"/>
      <c r="O30" s="648"/>
      <c r="P30" s="648"/>
      <c r="Q30" s="648"/>
    </row>
    <row r="31" spans="2:17" ht="23.25" customHeight="1" x14ac:dyDescent="0.2">
      <c r="M31" s="648"/>
      <c r="N31" s="648"/>
      <c r="O31" s="648"/>
      <c r="P31" s="648"/>
      <c r="Q31" s="648"/>
    </row>
    <row r="32" spans="2:17" ht="26.25" customHeight="1" x14ac:dyDescent="0.2">
      <c r="B32" s="277"/>
      <c r="M32" s="648"/>
      <c r="N32" s="648"/>
      <c r="O32" s="648"/>
      <c r="P32" s="648"/>
      <c r="Q32" s="648"/>
    </row>
    <row r="33" spans="2:18" ht="23.25" customHeight="1" x14ac:dyDescent="0.2">
      <c r="B33" s="277"/>
      <c r="M33" s="648"/>
      <c r="N33" s="648"/>
      <c r="O33" s="648"/>
      <c r="P33" s="648"/>
      <c r="Q33" s="648"/>
    </row>
    <row r="34" spans="2:18" ht="23.25" hidden="1" customHeight="1" x14ac:dyDescent="0.2">
      <c r="B34" s="277"/>
      <c r="M34" s="648"/>
      <c r="N34" s="648"/>
      <c r="O34" s="648"/>
      <c r="P34" s="648"/>
      <c r="Q34" s="648"/>
    </row>
    <row r="35" spans="2:18" ht="23.25" hidden="1" customHeight="1" x14ac:dyDescent="0.2">
      <c r="B35" s="277"/>
      <c r="M35" s="648"/>
      <c r="N35" s="648"/>
      <c r="O35" s="648"/>
      <c r="P35" s="648"/>
      <c r="Q35" s="648"/>
    </row>
    <row r="36" spans="2:18" ht="23.25" hidden="1" customHeight="1" x14ac:dyDescent="0.2">
      <c r="B36" s="277"/>
      <c r="M36" s="648"/>
      <c r="N36" s="648"/>
      <c r="O36" s="648"/>
      <c r="P36" s="648"/>
      <c r="Q36" s="648"/>
    </row>
    <row r="37" spans="2:18" ht="23.25" hidden="1" customHeight="1" x14ac:dyDescent="0.2">
      <c r="B37" s="277"/>
      <c r="M37" s="648"/>
      <c r="N37" s="648"/>
      <c r="O37" s="648"/>
      <c r="P37" s="648"/>
      <c r="Q37" s="648"/>
    </row>
    <row r="38" spans="2:18" ht="23.25" customHeight="1" x14ac:dyDescent="0.2">
      <c r="B38" s="277"/>
      <c r="M38" s="648"/>
      <c r="N38" s="648"/>
      <c r="O38" s="648"/>
      <c r="P38" s="648"/>
      <c r="Q38" s="648"/>
    </row>
    <row r="39" spans="2:18" ht="32.25" customHeight="1" x14ac:dyDescent="0.2">
      <c r="B39" s="223"/>
      <c r="M39" s="596" t="s">
        <v>999</v>
      </c>
      <c r="N39" s="596"/>
      <c r="O39" s="596">
        <v>2022</v>
      </c>
      <c r="P39" s="605" t="s">
        <v>906</v>
      </c>
      <c r="Q39" s="605" t="s">
        <v>163</v>
      </c>
    </row>
    <row r="40" spans="2:18" ht="21" customHeight="1" thickBot="1" x14ac:dyDescent="0.25">
      <c r="B40" s="223"/>
      <c r="M40" s="597"/>
      <c r="N40" s="597"/>
      <c r="O40" s="597"/>
      <c r="P40" s="606"/>
      <c r="Q40" s="606"/>
    </row>
    <row r="41" spans="2:18" ht="15" customHeight="1" x14ac:dyDescent="0.2">
      <c r="B41" s="223"/>
      <c r="M41" s="602" t="s">
        <v>164</v>
      </c>
      <c r="N41" s="602"/>
      <c r="O41" s="609">
        <f>+O43+O45+O47+O49</f>
        <v>23786450.149880007</v>
      </c>
      <c r="P41" s="607">
        <v>0.14399999999999999</v>
      </c>
      <c r="Q41" s="592">
        <f>+Q43+Q45+Q47+Q49</f>
        <v>0.9989211925344762</v>
      </c>
      <c r="R41" s="291"/>
    </row>
    <row r="42" spans="2:18" ht="15" customHeight="1" x14ac:dyDescent="0.2">
      <c r="B42" s="223"/>
      <c r="M42" s="603"/>
      <c r="N42" s="603"/>
      <c r="O42" s="610"/>
      <c r="P42" s="608"/>
      <c r="Q42" s="593"/>
    </row>
    <row r="43" spans="2:18" ht="15" customHeight="1" x14ac:dyDescent="0.2">
      <c r="B43" s="223"/>
      <c r="M43" s="600" t="s">
        <v>197</v>
      </c>
      <c r="N43" s="600"/>
      <c r="O43" s="594">
        <v>17351449.614840005</v>
      </c>
      <c r="P43" s="598">
        <v>0.17699999999999999</v>
      </c>
      <c r="Q43" s="590">
        <f>+O43/$O$41</f>
        <v>0.72946780648257159</v>
      </c>
    </row>
    <row r="44" spans="2:18" ht="15" customHeight="1" x14ac:dyDescent="0.2">
      <c r="B44" s="223"/>
      <c r="M44" s="601"/>
      <c r="N44" s="601"/>
      <c r="O44" s="595"/>
      <c r="P44" s="599"/>
      <c r="Q44" s="591"/>
    </row>
    <row r="45" spans="2:18" ht="21.6" customHeight="1" x14ac:dyDescent="0.2">
      <c r="B45" s="223"/>
      <c r="M45" s="600" t="s">
        <v>198</v>
      </c>
      <c r="N45" s="600"/>
      <c r="O45" s="594">
        <v>5726491.3522500023</v>
      </c>
      <c r="P45" s="598">
        <v>7.0000000000000007E-2</v>
      </c>
      <c r="Q45" s="590">
        <f>+O45/$O$41</f>
        <v>0.24074594217157241</v>
      </c>
    </row>
    <row r="46" spans="2:18" ht="27" customHeight="1" x14ac:dyDescent="0.2">
      <c r="B46" s="223"/>
      <c r="M46" s="601"/>
      <c r="N46" s="601"/>
      <c r="O46" s="595"/>
      <c r="P46" s="599"/>
      <c r="Q46" s="591"/>
    </row>
    <row r="47" spans="2:18" ht="15" customHeight="1" x14ac:dyDescent="0.2">
      <c r="B47" s="277" t="s">
        <v>199</v>
      </c>
      <c r="M47" s="600" t="s">
        <v>200</v>
      </c>
      <c r="N47" s="600"/>
      <c r="O47" s="594">
        <v>682848.18278999999</v>
      </c>
      <c r="P47" s="598">
        <v>2.5000000000000001E-2</v>
      </c>
      <c r="Q47" s="590">
        <f>+O47/$O$41</f>
        <v>2.8707443880332209E-2</v>
      </c>
    </row>
    <row r="48" spans="2:18" ht="15" customHeight="1" x14ac:dyDescent="0.2">
      <c r="B48" s="223"/>
      <c r="M48" s="601"/>
      <c r="N48" s="601"/>
      <c r="O48" s="595"/>
      <c r="P48" s="599"/>
      <c r="Q48" s="591"/>
    </row>
    <row r="49" spans="1:17" ht="15" customHeight="1" x14ac:dyDescent="0.2">
      <c r="B49" s="223"/>
      <c r="M49" s="600" t="s">
        <v>168</v>
      </c>
      <c r="N49" s="600"/>
      <c r="O49" s="594">
        <v>25661</v>
      </c>
      <c r="P49" s="598">
        <v>-0.8</v>
      </c>
      <c r="Q49" s="590">
        <v>0</v>
      </c>
    </row>
    <row r="50" spans="1:17" ht="15" customHeight="1" x14ac:dyDescent="0.2">
      <c r="B50" s="223"/>
      <c r="M50" s="601"/>
      <c r="N50" s="601"/>
      <c r="O50" s="595"/>
      <c r="P50" s="599"/>
      <c r="Q50" s="591"/>
    </row>
    <row r="51" spans="1:17" ht="15" customHeight="1" x14ac:dyDescent="0.2">
      <c r="B51" s="223"/>
      <c r="M51" s="220"/>
      <c r="N51" s="220"/>
      <c r="O51" s="220"/>
      <c r="P51" s="220"/>
    </row>
    <row r="52" spans="1:17" ht="15" customHeight="1" x14ac:dyDescent="0.2">
      <c r="A52" s="548"/>
      <c r="B52" s="548"/>
      <c r="C52" s="548"/>
      <c r="D52" s="548"/>
      <c r="E52" s="548"/>
      <c r="F52" s="548"/>
      <c r="G52" s="548"/>
      <c r="H52" s="548"/>
      <c r="I52" s="548"/>
      <c r="J52" s="548"/>
      <c r="K52" s="548"/>
      <c r="L52" s="548"/>
      <c r="M52" s="548"/>
      <c r="N52" s="548"/>
      <c r="O52" s="548"/>
      <c r="P52" s="548"/>
      <c r="Q52" s="548"/>
    </row>
    <row r="53" spans="1:17" ht="15" customHeight="1" x14ac:dyDescent="0.2">
      <c r="A53" s="548"/>
      <c r="B53" s="548"/>
      <c r="C53" s="548"/>
      <c r="D53" s="548"/>
      <c r="E53" s="548"/>
      <c r="F53" s="548"/>
      <c r="G53" s="548"/>
      <c r="H53" s="548"/>
      <c r="I53" s="548"/>
      <c r="J53" s="548"/>
      <c r="K53" s="548"/>
      <c r="L53" s="548"/>
      <c r="M53" s="548"/>
      <c r="N53" s="548"/>
      <c r="O53" s="548"/>
      <c r="P53" s="548"/>
      <c r="Q53" s="548"/>
    </row>
    <row r="54" spans="1:17" ht="15" customHeight="1" x14ac:dyDescent="0.2">
      <c r="B54" s="223"/>
      <c r="M54" s="220"/>
      <c r="N54" s="220"/>
      <c r="O54" s="220"/>
      <c r="P54" s="220"/>
      <c r="Q54" s="220"/>
    </row>
    <row r="55" spans="1:17" ht="15" customHeight="1" x14ac:dyDescent="0.2">
      <c r="B55" s="223"/>
      <c r="M55" s="220"/>
      <c r="N55" s="220"/>
      <c r="O55" s="220"/>
      <c r="P55" s="220"/>
      <c r="Q55" s="220"/>
    </row>
    <row r="56" spans="1:17" x14ac:dyDescent="0.2">
      <c r="B56" s="223"/>
      <c r="M56" s="220"/>
      <c r="N56" s="220"/>
      <c r="O56" s="220"/>
      <c r="P56" s="220"/>
      <c r="Q56" s="220"/>
    </row>
    <row r="57" spans="1:17" x14ac:dyDescent="0.2">
      <c r="B57" s="223"/>
      <c r="M57" s="220"/>
      <c r="N57" s="220"/>
      <c r="O57" s="220"/>
      <c r="P57" s="220"/>
      <c r="Q57" s="220"/>
    </row>
    <row r="58" spans="1:17" x14ac:dyDescent="0.2">
      <c r="B58" s="223"/>
      <c r="M58" s="220"/>
      <c r="N58" s="220"/>
      <c r="O58" s="220"/>
      <c r="P58" s="220"/>
      <c r="Q58" s="220"/>
    </row>
    <row r="59" spans="1:17" x14ac:dyDescent="0.2">
      <c r="M59" s="220"/>
      <c r="N59" s="220"/>
      <c r="O59" s="220"/>
      <c r="P59" s="220"/>
      <c r="Q59" s="220"/>
    </row>
    <row r="60" spans="1:17" x14ac:dyDescent="0.2">
      <c r="B60" s="223"/>
      <c r="M60" s="220"/>
      <c r="N60" s="220"/>
      <c r="O60" s="220"/>
      <c r="P60" s="220"/>
      <c r="Q60" s="220"/>
    </row>
    <row r="61" spans="1:17" x14ac:dyDescent="0.2">
      <c r="B61" s="223"/>
      <c r="M61" s="220"/>
      <c r="N61" s="220"/>
      <c r="O61" s="220"/>
      <c r="P61" s="220"/>
      <c r="Q61" s="220"/>
    </row>
    <row r="62" spans="1:17" x14ac:dyDescent="0.2">
      <c r="B62" s="223"/>
      <c r="M62" s="220"/>
      <c r="N62" s="220"/>
      <c r="O62" s="220"/>
      <c r="P62" s="220"/>
      <c r="Q62" s="220"/>
    </row>
    <row r="63" spans="1:17" x14ac:dyDescent="0.2">
      <c r="M63" s="220"/>
      <c r="N63" s="220"/>
      <c r="O63" s="220"/>
      <c r="P63" s="220"/>
    </row>
    <row r="64" spans="1:17" x14ac:dyDescent="0.2">
      <c r="B64" s="223"/>
      <c r="M64" s="220"/>
      <c r="N64" s="220"/>
      <c r="O64" s="220"/>
      <c r="P64" s="220"/>
    </row>
    <row r="65" spans="2:16" x14ac:dyDescent="0.2">
      <c r="M65" s="220"/>
      <c r="N65" s="220"/>
      <c r="O65" s="220"/>
      <c r="P65" s="220"/>
    </row>
    <row r="66" spans="2:16" x14ac:dyDescent="0.2">
      <c r="B66" s="223"/>
      <c r="M66" s="220"/>
      <c r="N66" s="220"/>
      <c r="O66" s="220"/>
      <c r="P66" s="220"/>
    </row>
    <row r="72" spans="2:16" ht="15" customHeight="1" x14ac:dyDescent="0.2"/>
    <row r="73" spans="2:16" ht="15" customHeight="1" x14ac:dyDescent="0.2"/>
    <row r="82" ht="15" customHeight="1" x14ac:dyDescent="0.2"/>
    <row r="83" ht="15" customHeight="1" x14ac:dyDescent="0.2"/>
    <row r="84" ht="15" customHeight="1" x14ac:dyDescent="0.2"/>
  </sheetData>
  <sheetProtection algorithmName="SHA-512" hashValue="td56OPwoY+M/Cz6XjOvbPaI1/L3R4gusAihLgyCu8S36jF0E4/LBkjhXj2p+lgHngtrcsQOuPEDbuafeMgjMdQ==" saltValue="aOC5cK4Wy3bPFH3fmUZxrQ==" spinCount="100000" sheet="1" objects="1" scenarios="1" selectLockedCells="1" selectUnlockedCells="1"/>
  <mergeCells count="51">
    <mergeCell ref="M12:N13"/>
    <mergeCell ref="O12:O13"/>
    <mergeCell ref="P12:P13"/>
    <mergeCell ref="Q12:Q13"/>
    <mergeCell ref="M14:N15"/>
    <mergeCell ref="O14:O15"/>
    <mergeCell ref="P14:P15"/>
    <mergeCell ref="M8:N9"/>
    <mergeCell ref="O8:O9"/>
    <mergeCell ref="P8:P9"/>
    <mergeCell ref="Q8:Q9"/>
    <mergeCell ref="M10:N11"/>
    <mergeCell ref="O10:O11"/>
    <mergeCell ref="P10:P11"/>
    <mergeCell ref="Q10:Q11"/>
    <mergeCell ref="A1:Q2"/>
    <mergeCell ref="M6:N7"/>
    <mergeCell ref="O6:O7"/>
    <mergeCell ref="P6:P7"/>
    <mergeCell ref="Q6:Q7"/>
    <mergeCell ref="M47:N48"/>
    <mergeCell ref="O47:O48"/>
    <mergeCell ref="P47:P48"/>
    <mergeCell ref="Q47:Q48"/>
    <mergeCell ref="Q14:Q15"/>
    <mergeCell ref="M16:N17"/>
    <mergeCell ref="O16:O17"/>
    <mergeCell ref="P16:P17"/>
    <mergeCell ref="Q16:Q17"/>
    <mergeCell ref="M20:Q38"/>
    <mergeCell ref="Q43:Q44"/>
    <mergeCell ref="M45:N46"/>
    <mergeCell ref="O45:O46"/>
    <mergeCell ref="P45:P46"/>
    <mergeCell ref="Q45:Q46"/>
    <mergeCell ref="A52:Q53"/>
    <mergeCell ref="M39:N40"/>
    <mergeCell ref="O39:O40"/>
    <mergeCell ref="P39:P40"/>
    <mergeCell ref="Q39:Q40"/>
    <mergeCell ref="M41:N42"/>
    <mergeCell ref="O41:O42"/>
    <mergeCell ref="P41:P42"/>
    <mergeCell ref="Q41:Q42"/>
    <mergeCell ref="M49:N50"/>
    <mergeCell ref="O49:O50"/>
    <mergeCell ref="P49:P50"/>
    <mergeCell ref="Q49:Q50"/>
    <mergeCell ref="M43:N44"/>
    <mergeCell ref="O43:O44"/>
    <mergeCell ref="P43:P44"/>
  </mergeCells>
  <conditionalFormatting sqref="P41">
    <cfRule type="cellIs" dxfId="8161" priority="7" operator="lessThan">
      <formula>0</formula>
    </cfRule>
  </conditionalFormatting>
  <conditionalFormatting sqref="P43">
    <cfRule type="cellIs" dxfId="8160" priority="6" operator="lessThan">
      <formula>0</formula>
    </cfRule>
  </conditionalFormatting>
  <conditionalFormatting sqref="P45">
    <cfRule type="cellIs" dxfId="8159" priority="5" operator="lessThan">
      <formula>0</formula>
    </cfRule>
  </conditionalFormatting>
  <conditionalFormatting sqref="P47">
    <cfRule type="cellIs" dxfId="8158" priority="4" operator="lessThan">
      <formula>0</formula>
    </cfRule>
  </conditionalFormatting>
  <conditionalFormatting sqref="P49">
    <cfRule type="cellIs" dxfId="8157" priority="3" operator="lessThan">
      <formula>0</formula>
    </cfRule>
  </conditionalFormatting>
  <conditionalFormatting sqref="P10 P12 P14 P16">
    <cfRule type="cellIs" dxfId="8156" priority="2" operator="lessThan">
      <formula>0</formula>
    </cfRule>
  </conditionalFormatting>
  <conditionalFormatting sqref="P8">
    <cfRule type="cellIs" dxfId="8155" priority="1" operator="lessThan">
      <formula>0</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X230"/>
  <sheetViews>
    <sheetView showGridLines="0" topLeftCell="B1" zoomScale="80" zoomScaleNormal="80" workbookViewId="0">
      <selection activeCell="F21" sqref="F21"/>
    </sheetView>
  </sheetViews>
  <sheetFormatPr baseColWidth="10" defaultColWidth="11.42578125" defaultRowHeight="14.25" x14ac:dyDescent="0.2"/>
  <cols>
    <col min="1" max="1" width="1.85546875" style="217" customWidth="1"/>
    <col min="2" max="2" width="19.42578125" style="217" customWidth="1"/>
    <col min="3" max="4" width="17.42578125" style="217" customWidth="1"/>
    <col min="5" max="6" width="17.5703125" style="217" customWidth="1"/>
    <col min="7" max="7" width="18.140625" style="217" customWidth="1"/>
    <col min="8" max="9" width="17.42578125" style="217" customWidth="1"/>
    <col min="10" max="10" width="14.140625" style="217" customWidth="1"/>
    <col min="11" max="11" width="12.28515625" style="217" customWidth="1"/>
    <col min="12" max="14" width="17.140625" style="217" customWidth="1"/>
    <col min="15" max="15" width="13.42578125" style="217" customWidth="1"/>
    <col min="16" max="16" width="14.28515625" style="217" customWidth="1"/>
    <col min="17" max="19" width="11.42578125" style="217"/>
    <col min="20" max="20" width="13.5703125" style="217" bestFit="1" customWidth="1"/>
    <col min="21" max="21" width="14.5703125" style="217" bestFit="1" customWidth="1"/>
    <col min="22" max="16384" width="11.42578125" style="217"/>
  </cols>
  <sheetData>
    <row r="1" spans="1:16" ht="15" customHeight="1" x14ac:dyDescent="0.2">
      <c r="A1" s="548" t="s">
        <v>201</v>
      </c>
      <c r="B1" s="548"/>
      <c r="C1" s="548"/>
      <c r="D1" s="548"/>
      <c r="E1" s="548"/>
      <c r="F1" s="548"/>
      <c r="G1" s="548"/>
      <c r="H1" s="548"/>
      <c r="I1" s="548"/>
      <c r="J1" s="548"/>
      <c r="K1" s="548"/>
      <c r="L1" s="548"/>
      <c r="M1" s="548"/>
      <c r="N1" s="548"/>
      <c r="O1" s="548"/>
      <c r="P1" s="548"/>
    </row>
    <row r="2" spans="1:16" ht="15" customHeight="1" x14ac:dyDescent="0.2">
      <c r="A2" s="548"/>
      <c r="B2" s="548"/>
      <c r="C2" s="548"/>
      <c r="D2" s="548"/>
      <c r="E2" s="548"/>
      <c r="F2" s="548"/>
      <c r="G2" s="548"/>
      <c r="H2" s="548"/>
      <c r="I2" s="548"/>
      <c r="J2" s="548"/>
      <c r="K2" s="548"/>
      <c r="L2" s="548"/>
      <c r="M2" s="548"/>
      <c r="N2" s="548"/>
      <c r="O2" s="548"/>
      <c r="P2" s="548"/>
    </row>
    <row r="3" spans="1:16" ht="15" customHeight="1" x14ac:dyDescent="0.2">
      <c r="B3" s="219"/>
      <c r="L3" s="220" t="s">
        <v>117</v>
      </c>
      <c r="M3" s="281"/>
      <c r="N3" s="220" t="s">
        <v>932</v>
      </c>
    </row>
    <row r="4" spans="1:16" ht="15" customHeight="1" x14ac:dyDescent="0.2">
      <c r="B4" s="664" t="s">
        <v>943</v>
      </c>
      <c r="C4" s="664"/>
      <c r="D4" s="664"/>
      <c r="E4" s="664"/>
      <c r="F4" s="664"/>
      <c r="G4" s="664"/>
      <c r="H4" s="664"/>
      <c r="I4" s="664"/>
      <c r="J4" s="664"/>
      <c r="M4" s="282"/>
      <c r="N4" s="281"/>
      <c r="O4" s="282"/>
    </row>
    <row r="5" spans="1:16" ht="15" customHeight="1" x14ac:dyDescent="0.2">
      <c r="B5" s="664"/>
      <c r="C5" s="664"/>
      <c r="D5" s="664"/>
      <c r="E5" s="664"/>
      <c r="F5" s="664"/>
      <c r="G5" s="664"/>
      <c r="H5" s="664"/>
      <c r="I5" s="664"/>
      <c r="J5" s="664"/>
      <c r="M5" s="282"/>
      <c r="N5" s="281"/>
      <c r="O5" s="282"/>
    </row>
    <row r="6" spans="1:16" ht="17.25" customHeight="1" x14ac:dyDescent="0.2">
      <c r="B6" s="664"/>
      <c r="C6" s="664"/>
      <c r="D6" s="664"/>
      <c r="E6" s="664"/>
      <c r="F6" s="664"/>
      <c r="G6" s="664"/>
      <c r="H6" s="664"/>
      <c r="I6" s="664"/>
      <c r="J6" s="664"/>
      <c r="K6" s="283"/>
      <c r="L6" s="283"/>
      <c r="M6" s="282"/>
      <c r="N6" s="281"/>
      <c r="O6" s="282"/>
    </row>
    <row r="7" spans="1:16" ht="17.25" customHeight="1" x14ac:dyDescent="0.2">
      <c r="B7" s="664"/>
      <c r="C7" s="664"/>
      <c r="D7" s="664"/>
      <c r="E7" s="664"/>
      <c r="F7" s="664"/>
      <c r="G7" s="664"/>
      <c r="H7" s="664"/>
      <c r="I7" s="664"/>
      <c r="J7" s="664"/>
      <c r="K7" s="283"/>
      <c r="L7" s="283"/>
      <c r="M7" s="282"/>
      <c r="N7" s="281"/>
      <c r="O7" s="282"/>
    </row>
    <row r="8" spans="1:16" ht="17.25" customHeight="1" x14ac:dyDescent="0.2">
      <c r="B8" s="664"/>
      <c r="C8" s="664"/>
      <c r="D8" s="664"/>
      <c r="E8" s="664"/>
      <c r="F8" s="664"/>
      <c r="G8" s="664"/>
      <c r="H8" s="664"/>
      <c r="I8" s="664"/>
      <c r="J8" s="664"/>
      <c r="K8" s="283"/>
      <c r="L8" s="283"/>
      <c r="M8" s="282"/>
      <c r="N8" s="281"/>
      <c r="O8" s="282"/>
    </row>
    <row r="9" spans="1:16" ht="17.25" customHeight="1" x14ac:dyDescent="0.2">
      <c r="B9" s="664"/>
      <c r="C9" s="664"/>
      <c r="D9" s="664"/>
      <c r="E9" s="664"/>
      <c r="F9" s="664"/>
      <c r="G9" s="664"/>
      <c r="H9" s="664"/>
      <c r="I9" s="664"/>
      <c r="J9" s="664"/>
      <c r="K9" s="283"/>
      <c r="L9" s="283"/>
      <c r="M9" s="282"/>
      <c r="N9" s="281"/>
      <c r="O9" s="282"/>
    </row>
    <row r="10" spans="1:16" ht="17.25" customHeight="1" x14ac:dyDescent="0.2">
      <c r="B10" s="664"/>
      <c r="C10" s="664"/>
      <c r="D10" s="664"/>
      <c r="E10" s="664"/>
      <c r="F10" s="664"/>
      <c r="G10" s="664"/>
      <c r="H10" s="664"/>
      <c r="I10" s="664"/>
      <c r="J10" s="664"/>
      <c r="K10" s="283"/>
      <c r="L10" s="283"/>
      <c r="M10" s="282"/>
      <c r="N10" s="281"/>
      <c r="O10" s="282"/>
    </row>
    <row r="11" spans="1:16" ht="17.25" customHeight="1" x14ac:dyDescent="0.2">
      <c r="B11" s="664"/>
      <c r="C11" s="664"/>
      <c r="D11" s="664"/>
      <c r="E11" s="664"/>
      <c r="F11" s="664"/>
      <c r="G11" s="664"/>
      <c r="H11" s="664"/>
      <c r="I11" s="664"/>
      <c r="J11" s="664"/>
      <c r="K11" s="283"/>
      <c r="L11" s="283"/>
      <c r="M11" s="282"/>
      <c r="N11" s="281"/>
      <c r="O11" s="282"/>
    </row>
    <row r="12" spans="1:16" ht="17.25" customHeight="1" x14ac:dyDescent="0.2">
      <c r="B12" s="664"/>
      <c r="C12" s="664"/>
      <c r="D12" s="664"/>
      <c r="E12" s="664"/>
      <c r="F12" s="664"/>
      <c r="G12" s="664"/>
      <c r="H12" s="664"/>
      <c r="I12" s="664"/>
      <c r="J12" s="664"/>
      <c r="K12" s="283"/>
      <c r="L12" s="283"/>
      <c r="M12" s="282"/>
      <c r="N12" s="281"/>
      <c r="O12" s="282"/>
    </row>
    <row r="13" spans="1:16" ht="17.25" customHeight="1" x14ac:dyDescent="0.2">
      <c r="B13" s="664"/>
      <c r="C13" s="664"/>
      <c r="D13" s="664"/>
      <c r="E13" s="664"/>
      <c r="F13" s="664"/>
      <c r="G13" s="664"/>
      <c r="H13" s="664"/>
      <c r="I13" s="664"/>
      <c r="J13" s="664"/>
      <c r="K13" s="283"/>
      <c r="L13" s="283"/>
      <c r="M13" s="282"/>
      <c r="N13" s="281"/>
      <c r="O13" s="282"/>
    </row>
    <row r="14" spans="1:16" ht="17.25" customHeight="1" x14ac:dyDescent="0.2">
      <c r="B14" s="664"/>
      <c r="C14" s="664"/>
      <c r="D14" s="664"/>
      <c r="E14" s="664"/>
      <c r="F14" s="664"/>
      <c r="G14" s="664"/>
      <c r="H14" s="664"/>
      <c r="I14" s="664"/>
      <c r="J14" s="664"/>
      <c r="K14" s="283"/>
      <c r="L14" s="283"/>
      <c r="M14" s="282"/>
      <c r="N14" s="281"/>
      <c r="O14" s="282"/>
    </row>
    <row r="15" spans="1:16" ht="17.25" customHeight="1" x14ac:dyDescent="0.2">
      <c r="B15" s="664"/>
      <c r="C15" s="664"/>
      <c r="D15" s="664"/>
      <c r="E15" s="664"/>
      <c r="F15" s="664"/>
      <c r="G15" s="664"/>
      <c r="H15" s="664"/>
      <c r="I15" s="664"/>
      <c r="J15" s="664"/>
      <c r="K15" s="283"/>
      <c r="L15" s="283"/>
      <c r="M15" s="282"/>
      <c r="N15" s="281"/>
      <c r="O15" s="282"/>
    </row>
    <row r="16" spans="1:16" ht="17.25" customHeight="1" x14ac:dyDescent="0.2">
      <c r="B16" s="664"/>
      <c r="C16" s="664"/>
      <c r="D16" s="664"/>
      <c r="E16" s="664"/>
      <c r="F16" s="664"/>
      <c r="G16" s="664"/>
      <c r="H16" s="664"/>
      <c r="I16" s="664"/>
      <c r="J16" s="664"/>
      <c r="K16" s="283"/>
      <c r="L16" s="283"/>
      <c r="M16" s="282"/>
      <c r="N16" s="281"/>
      <c r="O16" s="282"/>
    </row>
    <row r="17" spans="2:18" ht="17.25" customHeight="1" x14ac:dyDescent="0.2">
      <c r="B17" s="664"/>
      <c r="C17" s="664"/>
      <c r="D17" s="664"/>
      <c r="E17" s="664"/>
      <c r="F17" s="664"/>
      <c r="G17" s="664"/>
      <c r="H17" s="664"/>
      <c r="I17" s="664"/>
      <c r="J17" s="664"/>
      <c r="K17" s="283"/>
      <c r="L17" s="283"/>
      <c r="M17" s="282"/>
      <c r="N17" s="281"/>
      <c r="O17" s="282"/>
    </row>
    <row r="18" spans="2:18" ht="17.25" customHeight="1" x14ac:dyDescent="0.2">
      <c r="B18" s="664"/>
      <c r="C18" s="664"/>
      <c r="D18" s="664"/>
      <c r="E18" s="664"/>
      <c r="F18" s="664"/>
      <c r="G18" s="664"/>
      <c r="H18" s="664"/>
      <c r="I18" s="664"/>
      <c r="J18" s="664"/>
      <c r="K18" s="283"/>
      <c r="L18" s="283"/>
      <c r="M18" s="282"/>
      <c r="N18" s="281"/>
      <c r="O18" s="282"/>
    </row>
    <row r="19" spans="2:18" ht="21.75" customHeight="1" x14ac:dyDescent="0.2">
      <c r="B19" s="664"/>
      <c r="C19" s="664"/>
      <c r="D19" s="664"/>
      <c r="E19" s="664"/>
      <c r="F19" s="664"/>
      <c r="G19" s="664"/>
      <c r="H19" s="664"/>
      <c r="I19" s="664"/>
      <c r="J19" s="664"/>
      <c r="K19" s="283"/>
      <c r="L19" s="283"/>
      <c r="M19" s="282"/>
      <c r="N19" s="281"/>
      <c r="O19" s="282"/>
    </row>
    <row r="20" spans="2:18" ht="15" customHeight="1" x14ac:dyDescent="0.2">
      <c r="B20" s="219"/>
      <c r="M20" s="282"/>
      <c r="N20" s="281"/>
      <c r="O20" s="282"/>
    </row>
    <row r="21" spans="2:18" ht="33" customHeight="1" x14ac:dyDescent="0.2">
      <c r="B21" s="665" t="s">
        <v>172</v>
      </c>
      <c r="C21" s="665"/>
      <c r="D21" s="665"/>
      <c r="E21" s="665"/>
      <c r="G21" s="665" t="s">
        <v>173</v>
      </c>
      <c r="H21" s="665"/>
      <c r="I21" s="665"/>
      <c r="J21" s="665"/>
      <c r="M21" s="283"/>
      <c r="N21" s="283"/>
      <c r="O21" s="283"/>
      <c r="P21" s="283"/>
      <c r="Q21" s="283"/>
      <c r="R21" s="283"/>
    </row>
    <row r="22" spans="2:18" ht="32.25" customHeight="1" thickBot="1" x14ac:dyDescent="0.25">
      <c r="B22" s="284" t="s">
        <v>202</v>
      </c>
      <c r="C22" s="285" t="s">
        <v>968</v>
      </c>
      <c r="D22" s="285" t="s">
        <v>969</v>
      </c>
      <c r="E22" s="286" t="s">
        <v>203</v>
      </c>
      <c r="G22" s="284" t="s">
        <v>202</v>
      </c>
      <c r="H22" s="525" t="s">
        <v>968</v>
      </c>
      <c r="I22" s="525" t="s">
        <v>969</v>
      </c>
      <c r="J22" s="286" t="s">
        <v>203</v>
      </c>
      <c r="M22" s="283"/>
      <c r="N22" s="283"/>
      <c r="O22" s="283"/>
      <c r="P22" s="283"/>
      <c r="Q22" s="283"/>
      <c r="R22" s="283"/>
    </row>
    <row r="23" spans="2:18" ht="24.6" customHeight="1" x14ac:dyDescent="0.2">
      <c r="B23" s="287" t="s">
        <v>204</v>
      </c>
      <c r="C23" s="288">
        <v>8825254</v>
      </c>
      <c r="D23" s="288">
        <v>7301009</v>
      </c>
      <c r="E23" s="289">
        <f t="shared" ref="E23:E31" si="0">+(D23-C23)/C23</f>
        <v>-0.1727140091378673</v>
      </c>
      <c r="F23" s="290"/>
      <c r="G23" s="287" t="s">
        <v>205</v>
      </c>
      <c r="H23" s="288">
        <v>3352623</v>
      </c>
      <c r="I23" s="288">
        <v>3743839</v>
      </c>
      <c r="J23" s="289">
        <f>+(I23-H23)/H23</f>
        <v>0.11668952936253196</v>
      </c>
      <c r="K23" s="291"/>
      <c r="M23" s="283"/>
      <c r="N23" s="283"/>
      <c r="O23" s="283"/>
      <c r="P23" s="283"/>
      <c r="Q23" s="283"/>
      <c r="R23" s="283"/>
    </row>
    <row r="24" spans="2:18" ht="15" customHeight="1" x14ac:dyDescent="0.2">
      <c r="B24" s="292" t="s">
        <v>206</v>
      </c>
      <c r="C24" s="293">
        <v>5260299</v>
      </c>
      <c r="D24" s="293">
        <v>6793073</v>
      </c>
      <c r="E24" s="294">
        <f t="shared" si="0"/>
        <v>0.29138533760153179</v>
      </c>
      <c r="F24" s="290"/>
      <c r="G24" s="292" t="s">
        <v>37</v>
      </c>
      <c r="H24" s="293">
        <v>2514048</v>
      </c>
      <c r="I24" s="293">
        <v>2441125</v>
      </c>
      <c r="J24" s="294">
        <f t="shared" ref="J24:J31" si="1">+(I24-H24)/H24</f>
        <v>-2.9006208314240618E-2</v>
      </c>
      <c r="K24" s="291"/>
      <c r="M24" s="283"/>
      <c r="N24" s="283"/>
      <c r="O24" s="283"/>
      <c r="P24" s="283"/>
      <c r="Q24" s="283"/>
      <c r="R24" s="283"/>
    </row>
    <row r="25" spans="2:18" ht="15" customHeight="1" x14ac:dyDescent="0.2">
      <c r="B25" s="292" t="s">
        <v>207</v>
      </c>
      <c r="C25" s="293">
        <v>3341508</v>
      </c>
      <c r="D25" s="293">
        <v>6601767</v>
      </c>
      <c r="E25" s="294">
        <f t="shared" si="0"/>
        <v>0.97568493027698866</v>
      </c>
      <c r="F25" s="290"/>
      <c r="G25" s="292" t="s">
        <v>39</v>
      </c>
      <c r="H25" s="293">
        <v>1693564</v>
      </c>
      <c r="I25" s="293">
        <v>1718450</v>
      </c>
      <c r="J25" s="294">
        <f t="shared" si="1"/>
        <v>1.4694455007310028E-2</v>
      </c>
      <c r="K25" s="291"/>
      <c r="M25" s="283"/>
      <c r="N25" s="283"/>
      <c r="O25" s="283"/>
      <c r="P25" s="283"/>
      <c r="Q25" s="283"/>
      <c r="R25" s="283"/>
    </row>
    <row r="26" spans="2:18" ht="15" customHeight="1" x14ac:dyDescent="0.2">
      <c r="B26" s="292" t="s">
        <v>37</v>
      </c>
      <c r="C26" s="293">
        <v>2581000</v>
      </c>
      <c r="D26" s="293">
        <v>2385926</v>
      </c>
      <c r="E26" s="294">
        <f t="shared" si="0"/>
        <v>-7.5580782642386671E-2</v>
      </c>
      <c r="F26" s="290"/>
      <c r="G26" s="292" t="s">
        <v>208</v>
      </c>
      <c r="H26" s="293">
        <v>1698792</v>
      </c>
      <c r="I26" s="293">
        <v>1251304</v>
      </c>
      <c r="J26" s="294">
        <f t="shared" si="1"/>
        <v>-0.26341541518914618</v>
      </c>
      <c r="K26" s="291"/>
      <c r="M26" s="283"/>
      <c r="N26" s="283"/>
      <c r="O26" s="283"/>
      <c r="P26" s="283"/>
      <c r="Q26" s="283"/>
      <c r="R26" s="283"/>
    </row>
    <row r="27" spans="2:18" ht="15" customHeight="1" x14ac:dyDescent="0.2">
      <c r="B27" s="292" t="s">
        <v>39</v>
      </c>
      <c r="C27" s="293">
        <v>1074592</v>
      </c>
      <c r="D27" s="293">
        <v>987672</v>
      </c>
      <c r="E27" s="294">
        <f t="shared" si="0"/>
        <v>-8.0886513206872929E-2</v>
      </c>
      <c r="F27" s="290"/>
      <c r="G27" s="292" t="s">
        <v>209</v>
      </c>
      <c r="H27" s="293">
        <v>2969956</v>
      </c>
      <c r="I27" s="293">
        <v>267139</v>
      </c>
      <c r="J27" s="294">
        <f t="shared" si="1"/>
        <v>-0.91005287620422659</v>
      </c>
      <c r="K27" s="291"/>
      <c r="M27" s="283"/>
      <c r="N27" s="283"/>
      <c r="O27" s="283"/>
    </row>
    <row r="28" spans="2:18" ht="15" customHeight="1" x14ac:dyDescent="0.2">
      <c r="B28" s="292" t="s">
        <v>205</v>
      </c>
      <c r="C28" s="293">
        <v>1135186</v>
      </c>
      <c r="D28" s="293">
        <v>1040771</v>
      </c>
      <c r="E28" s="294">
        <f t="shared" si="0"/>
        <v>-8.3171392177141021E-2</v>
      </c>
      <c r="F28" s="290"/>
      <c r="G28" s="292" t="s">
        <v>206</v>
      </c>
      <c r="H28" s="293">
        <v>66284</v>
      </c>
      <c r="I28" s="293">
        <v>86027</v>
      </c>
      <c r="J28" s="294">
        <f t="shared" si="1"/>
        <v>0.29785468589704905</v>
      </c>
      <c r="K28" s="291"/>
      <c r="M28" s="283"/>
      <c r="N28" s="283"/>
      <c r="O28" s="283"/>
    </row>
    <row r="29" spans="2:18" ht="15" customHeight="1" x14ac:dyDescent="0.2">
      <c r="B29" s="292" t="s">
        <v>208</v>
      </c>
      <c r="C29" s="293">
        <v>218792</v>
      </c>
      <c r="D29" s="293" t="s">
        <v>529</v>
      </c>
      <c r="E29" s="294" t="s">
        <v>923</v>
      </c>
      <c r="F29" s="290"/>
      <c r="G29" s="292" t="s">
        <v>245</v>
      </c>
      <c r="H29" s="526">
        <v>29241</v>
      </c>
      <c r="I29" s="526">
        <v>20918</v>
      </c>
      <c r="J29" s="294">
        <f t="shared" si="1"/>
        <v>-0.28463458842036865</v>
      </c>
      <c r="K29" s="291"/>
      <c r="M29" s="283"/>
      <c r="N29" s="283"/>
      <c r="O29" s="283"/>
    </row>
    <row r="30" spans="2:18" ht="15" customHeight="1" x14ac:dyDescent="0.2">
      <c r="B30" s="292" t="s">
        <v>210</v>
      </c>
      <c r="C30" s="293">
        <v>123425</v>
      </c>
      <c r="D30" s="293">
        <v>188101</v>
      </c>
      <c r="E30" s="294">
        <f t="shared" si="0"/>
        <v>0.52401053271217335</v>
      </c>
      <c r="F30" s="290"/>
      <c r="G30" s="292" t="s">
        <v>211</v>
      </c>
      <c r="H30" s="293">
        <v>11116</v>
      </c>
      <c r="I30" s="293">
        <v>2517</v>
      </c>
      <c r="J30" s="294">
        <f t="shared" si="1"/>
        <v>-0.77356962936308027</v>
      </c>
      <c r="K30" s="291"/>
      <c r="M30" s="283"/>
      <c r="N30" s="283"/>
      <c r="O30" s="283"/>
    </row>
    <row r="31" spans="2:18" ht="15" customHeight="1" x14ac:dyDescent="0.2">
      <c r="B31" s="292" t="s">
        <v>190</v>
      </c>
      <c r="C31" s="293">
        <f>58280+629</f>
        <v>58909</v>
      </c>
      <c r="D31" s="293">
        <f>1610+103231</f>
        <v>104841</v>
      </c>
      <c r="E31" s="294">
        <f t="shared" si="0"/>
        <v>0.77971107980104903</v>
      </c>
      <c r="F31" s="290"/>
      <c r="G31" s="292" t="s">
        <v>210</v>
      </c>
      <c r="H31" s="293">
        <v>8342</v>
      </c>
      <c r="I31" s="293">
        <v>14106</v>
      </c>
      <c r="J31" s="294">
        <f t="shared" si="1"/>
        <v>0.69096140014385043</v>
      </c>
      <c r="K31" s="291"/>
      <c r="M31" s="283"/>
      <c r="N31" s="283"/>
      <c r="O31" s="283"/>
    </row>
    <row r="32" spans="2:18" ht="15" customHeight="1" x14ac:dyDescent="0.2">
      <c r="B32" s="295" t="s">
        <v>164</v>
      </c>
      <c r="C32" s="296">
        <f>SUM(C23:C31)</f>
        <v>22618965</v>
      </c>
      <c r="D32" s="296">
        <f>SUM(D23:D31)</f>
        <v>25403160</v>
      </c>
      <c r="E32" s="241">
        <f>+(D32-C32)/C32</f>
        <v>0.12309117592250574</v>
      </c>
      <c r="G32" s="295" t="s">
        <v>164</v>
      </c>
      <c r="H32" s="296">
        <f>SUM(H23:H31)</f>
        <v>12343966</v>
      </c>
      <c r="I32" s="296">
        <f>SUM(I23:I31)</f>
        <v>9545425</v>
      </c>
      <c r="J32" s="241">
        <f>+(I32-H32)/H32</f>
        <v>-0.22671327837422753</v>
      </c>
      <c r="M32" s="282"/>
      <c r="N32" s="281"/>
      <c r="O32" s="282"/>
    </row>
    <row r="33" spans="2:15" ht="15" customHeight="1" x14ac:dyDescent="0.2">
      <c r="B33" s="231" t="s">
        <v>212</v>
      </c>
      <c r="G33" s="246"/>
      <c r="H33" s="246"/>
      <c r="I33" s="297"/>
      <c r="J33" s="246"/>
      <c r="M33" s="298"/>
      <c r="N33" s="299"/>
      <c r="O33" s="300"/>
    </row>
    <row r="34" spans="2:15" ht="15" customHeight="1" x14ac:dyDescent="0.2">
      <c r="B34" s="231" t="s">
        <v>213</v>
      </c>
      <c r="D34" s="291"/>
      <c r="E34" s="291"/>
      <c r="M34" s="298"/>
      <c r="N34" s="299"/>
      <c r="O34" s="300"/>
    </row>
    <row r="35" spans="2:15" ht="15" customHeight="1" x14ac:dyDescent="0.2">
      <c r="B35" s="666" t="s">
        <v>924</v>
      </c>
      <c r="C35" s="666"/>
      <c r="D35" s="666"/>
      <c r="E35" s="666"/>
      <c r="M35" s="282"/>
      <c r="N35" s="281"/>
      <c r="O35" s="282"/>
    </row>
    <row r="36" spans="2:15" ht="15" customHeight="1" x14ac:dyDescent="0.2">
      <c r="B36" s="666"/>
      <c r="C36" s="666"/>
      <c r="D36" s="666"/>
      <c r="E36" s="666"/>
      <c r="M36" s="282"/>
      <c r="N36" s="281"/>
      <c r="O36" s="282"/>
    </row>
    <row r="37" spans="2:15" ht="15" customHeight="1" x14ac:dyDescent="0.2">
      <c r="B37" s="219"/>
      <c r="M37" s="282"/>
      <c r="N37" s="281"/>
      <c r="O37" s="282"/>
    </row>
    <row r="38" spans="2:15" ht="15" customHeight="1" x14ac:dyDescent="0.2">
      <c r="M38" s="282"/>
      <c r="N38" s="281"/>
      <c r="O38" s="282"/>
    </row>
    <row r="39" spans="2:15" ht="15" customHeight="1" x14ac:dyDescent="0.2">
      <c r="M39" s="282"/>
      <c r="N39" s="281"/>
      <c r="O39" s="282"/>
    </row>
    <row r="40" spans="2:15" ht="15" customHeight="1" x14ac:dyDescent="0.2">
      <c r="M40" s="282"/>
      <c r="N40" s="281"/>
      <c r="O40" s="282"/>
    </row>
    <row r="41" spans="2:15" ht="15" customHeight="1" x14ac:dyDescent="0.2">
      <c r="M41" s="282"/>
      <c r="N41" s="281"/>
      <c r="O41" s="282"/>
    </row>
    <row r="42" spans="2:15" ht="15" customHeight="1" x14ac:dyDescent="0.2">
      <c r="M42" s="282"/>
      <c r="N42" s="281"/>
      <c r="O42" s="282"/>
    </row>
    <row r="43" spans="2:15" ht="15" customHeight="1" x14ac:dyDescent="0.2">
      <c r="B43" s="656" t="s">
        <v>970</v>
      </c>
      <c r="C43" s="658">
        <v>2020</v>
      </c>
      <c r="D43" s="658">
        <v>2021</v>
      </c>
      <c r="E43" s="658">
        <v>2022</v>
      </c>
      <c r="F43" s="660" t="s">
        <v>926</v>
      </c>
      <c r="G43" s="662" t="s">
        <v>185</v>
      </c>
      <c r="M43" s="282"/>
      <c r="N43" s="281"/>
      <c r="O43" s="282"/>
    </row>
    <row r="44" spans="2:15" ht="15" customHeight="1" thickBot="1" x14ac:dyDescent="0.25">
      <c r="B44" s="657"/>
      <c r="C44" s="659"/>
      <c r="D44" s="659"/>
      <c r="E44" s="659"/>
      <c r="F44" s="661"/>
      <c r="G44" s="663"/>
      <c r="M44" s="282"/>
      <c r="N44" s="281"/>
      <c r="O44" s="282"/>
    </row>
    <row r="45" spans="2:15" ht="15" customHeight="1" x14ac:dyDescent="0.2">
      <c r="B45" s="238" t="s">
        <v>214</v>
      </c>
      <c r="C45" s="288">
        <v>10018374</v>
      </c>
      <c r="D45" s="288">
        <f>+H32</f>
        <v>12343966</v>
      </c>
      <c r="E45" s="288">
        <f>+I32</f>
        <v>9545425</v>
      </c>
      <c r="F45" s="289">
        <f>+(E45-D45)/D45</f>
        <v>-0.22671327837422753</v>
      </c>
      <c r="G45" s="289">
        <f>+E45/E47</f>
        <v>0.27312765309382342</v>
      </c>
      <c r="M45" s="282"/>
      <c r="N45" s="281"/>
      <c r="O45" s="282"/>
    </row>
    <row r="46" spans="2:15" ht="15" customHeight="1" x14ac:dyDescent="0.2">
      <c r="B46" s="242" t="s">
        <v>215</v>
      </c>
      <c r="C46" s="293">
        <v>32590386</v>
      </c>
      <c r="D46" s="293">
        <f>+C32</f>
        <v>22618965</v>
      </c>
      <c r="E46" s="293">
        <f>+D32</f>
        <v>25403160</v>
      </c>
      <c r="F46" s="294">
        <f>+(E46-D46)/D46</f>
        <v>0.12309117592250574</v>
      </c>
      <c r="G46" s="294">
        <f>+E46/E47</f>
        <v>0.72687234690617664</v>
      </c>
      <c r="M46" s="282"/>
      <c r="N46" s="281"/>
      <c r="O46" s="282"/>
    </row>
    <row r="47" spans="2:15" ht="15" customHeight="1" x14ac:dyDescent="0.2">
      <c r="B47" s="301" t="s">
        <v>164</v>
      </c>
      <c r="C47" s="302">
        <f>+C45+C46</f>
        <v>42608760</v>
      </c>
      <c r="D47" s="302">
        <f>+D45+D46</f>
        <v>34962931</v>
      </c>
      <c r="E47" s="302">
        <f>+E45+E46</f>
        <v>34948585</v>
      </c>
      <c r="F47" s="303">
        <f>+(E47-D47)/D47</f>
        <v>-4.1032029036696039E-4</v>
      </c>
      <c r="G47" s="303">
        <f>+G45+G46</f>
        <v>1</v>
      </c>
      <c r="M47" s="282"/>
      <c r="N47" s="281"/>
      <c r="O47" s="282"/>
    </row>
    <row r="48" spans="2:15" ht="15" customHeight="1" x14ac:dyDescent="0.2">
      <c r="B48" s="231" t="s">
        <v>216</v>
      </c>
      <c r="E48" s="304"/>
      <c r="F48" s="305"/>
      <c r="M48" s="282"/>
      <c r="N48" s="281"/>
      <c r="O48" s="282"/>
    </row>
    <row r="49" spans="2:15" ht="24.75" customHeight="1" x14ac:dyDescent="0.2">
      <c r="B49" s="539" t="s">
        <v>936</v>
      </c>
      <c r="C49" s="283"/>
      <c r="D49" s="283"/>
      <c r="E49" s="283"/>
      <c r="F49" s="283"/>
      <c r="G49" s="283"/>
      <c r="M49" s="282"/>
      <c r="N49" s="281"/>
      <c r="O49" s="282"/>
    </row>
    <row r="50" spans="2:15" ht="15" customHeight="1" x14ac:dyDescent="0.2">
      <c r="B50" s="283"/>
      <c r="C50" s="283"/>
      <c r="D50" s="283"/>
      <c r="E50" s="283"/>
      <c r="F50" s="283"/>
      <c r="G50" s="283"/>
      <c r="M50" s="282"/>
      <c r="N50" s="281"/>
      <c r="O50" s="282"/>
    </row>
    <row r="51" spans="2:15" ht="15" customHeight="1" x14ac:dyDescent="0.2">
      <c r="D51" s="283"/>
      <c r="E51" s="283"/>
      <c r="F51" s="283"/>
      <c r="G51" s="283"/>
      <c r="M51" s="282"/>
      <c r="N51" s="281"/>
      <c r="O51" s="282"/>
    </row>
    <row r="52" spans="2:15" ht="15" customHeight="1" x14ac:dyDescent="0.2">
      <c r="D52" s="283"/>
      <c r="E52" s="283"/>
      <c r="F52" s="283"/>
      <c r="G52" s="283"/>
      <c r="M52" s="282"/>
      <c r="N52" s="281"/>
      <c r="O52" s="282"/>
    </row>
    <row r="53" spans="2:15" ht="15" customHeight="1" x14ac:dyDescent="0.2">
      <c r="D53" s="283"/>
      <c r="E53" s="283"/>
      <c r="F53" s="283"/>
      <c r="G53" s="283"/>
      <c r="M53" s="282"/>
      <c r="N53" s="281"/>
      <c r="O53" s="282"/>
    </row>
    <row r="54" spans="2:15" ht="15" customHeight="1" x14ac:dyDescent="0.2">
      <c r="D54" s="283"/>
      <c r="E54" s="283"/>
      <c r="F54" s="283"/>
      <c r="G54" s="283"/>
      <c r="M54" s="282"/>
      <c r="N54" s="281"/>
      <c r="O54" s="282"/>
    </row>
    <row r="55" spans="2:15" ht="15" customHeight="1" x14ac:dyDescent="0.2">
      <c r="D55" s="283"/>
      <c r="E55" s="283"/>
      <c r="F55" s="283"/>
      <c r="G55" s="283"/>
      <c r="M55" s="282"/>
      <c r="N55" s="281"/>
      <c r="O55" s="282"/>
    </row>
    <row r="56" spans="2:15" ht="15" customHeight="1" x14ac:dyDescent="0.2">
      <c r="B56" s="219"/>
      <c r="M56" s="282"/>
      <c r="N56" s="281"/>
      <c r="O56" s="282"/>
    </row>
    <row r="57" spans="2:15" ht="22.5" customHeight="1" x14ac:dyDescent="0.2">
      <c r="B57" s="596" t="s">
        <v>217</v>
      </c>
      <c r="C57" s="596"/>
      <c r="D57" s="653" t="s">
        <v>218</v>
      </c>
      <c r="E57" s="653" t="s">
        <v>219</v>
      </c>
      <c r="F57" s="653" t="s">
        <v>925</v>
      </c>
      <c r="G57" s="596" t="s">
        <v>926</v>
      </c>
      <c r="H57" s="671"/>
      <c r="M57" s="282"/>
      <c r="N57" s="281"/>
      <c r="O57" s="282"/>
    </row>
    <row r="58" spans="2:15" ht="22.5" customHeight="1" thickBot="1" x14ac:dyDescent="0.25">
      <c r="B58" s="597"/>
      <c r="C58" s="597"/>
      <c r="D58" s="654"/>
      <c r="E58" s="654"/>
      <c r="F58" s="654"/>
      <c r="G58" s="597"/>
      <c r="H58" s="671"/>
      <c r="M58" s="282"/>
      <c r="N58" s="281"/>
      <c r="O58" s="282"/>
    </row>
    <row r="59" spans="2:15" ht="18.75" customHeight="1" x14ac:dyDescent="0.2">
      <c r="B59" s="655" t="s">
        <v>220</v>
      </c>
      <c r="C59" s="655"/>
      <c r="D59" s="306">
        <v>19403431</v>
      </c>
      <c r="E59" s="306">
        <v>14883227</v>
      </c>
      <c r="F59" s="306">
        <v>14775903</v>
      </c>
      <c r="G59" s="289">
        <f>+(F59-E59)/E59</f>
        <v>-7.2110705561367842E-3</v>
      </c>
      <c r="H59" s="307">
        <f>F59/$F$71</f>
        <v>0.58165614684599454</v>
      </c>
      <c r="M59" s="282"/>
      <c r="N59" s="281"/>
      <c r="O59" s="282"/>
    </row>
    <row r="60" spans="2:15" ht="18.75" customHeight="1" x14ac:dyDescent="0.2">
      <c r="B60" s="651" t="s">
        <v>221</v>
      </c>
      <c r="C60" s="651"/>
      <c r="D60" s="308">
        <v>9658936</v>
      </c>
      <c r="E60" s="308">
        <v>3948537</v>
      </c>
      <c r="F60" s="308">
        <v>4165930</v>
      </c>
      <c r="G60" s="294">
        <f t="shared" ref="G60:G70" si="2">+(F60-E60)/E60</f>
        <v>5.5056594379133336E-2</v>
      </c>
      <c r="H60" s="307">
        <f>F60/$F$71</f>
        <v>0.16399260280946173</v>
      </c>
      <c r="M60" s="282"/>
      <c r="N60" s="281"/>
      <c r="O60" s="282"/>
    </row>
    <row r="61" spans="2:15" ht="18.75" customHeight="1" x14ac:dyDescent="0.2">
      <c r="B61" s="651" t="s">
        <v>222</v>
      </c>
      <c r="C61" s="651"/>
      <c r="D61" s="308">
        <v>639754</v>
      </c>
      <c r="E61" s="308">
        <v>700889</v>
      </c>
      <c r="F61" s="308">
        <v>718599</v>
      </c>
      <c r="G61" s="294">
        <f t="shared" si="2"/>
        <v>2.5267909754611642E-2</v>
      </c>
      <c r="H61" s="307"/>
      <c r="M61" s="282"/>
      <c r="N61" s="281"/>
      <c r="O61" s="282"/>
    </row>
    <row r="62" spans="2:15" ht="18.75" customHeight="1" x14ac:dyDescent="0.2">
      <c r="B62" s="649" t="s">
        <v>223</v>
      </c>
      <c r="C62" s="649"/>
      <c r="D62" s="537">
        <v>504539</v>
      </c>
      <c r="E62" s="537">
        <v>694556</v>
      </c>
      <c r="F62" s="537">
        <v>3239652</v>
      </c>
      <c r="G62" s="294">
        <f>+(F62-E62)/E62</f>
        <v>3.664349598880436</v>
      </c>
      <c r="H62" s="307"/>
      <c r="M62" s="282"/>
      <c r="N62" s="281"/>
      <c r="O62" s="282"/>
    </row>
    <row r="63" spans="2:15" ht="18.75" customHeight="1" x14ac:dyDescent="0.2">
      <c r="B63" s="651" t="s">
        <v>224</v>
      </c>
      <c r="C63" s="651"/>
      <c r="D63" s="308">
        <v>325091</v>
      </c>
      <c r="E63" s="308">
        <v>383078</v>
      </c>
      <c r="F63" s="308">
        <v>450178</v>
      </c>
      <c r="G63" s="294">
        <f>+(F63-E63)/E63</f>
        <v>0.17516015015218833</v>
      </c>
      <c r="H63" s="307"/>
      <c r="M63" s="282"/>
      <c r="N63" s="281"/>
      <c r="O63" s="282"/>
    </row>
    <row r="64" spans="2:15" ht="18.75" customHeight="1" x14ac:dyDescent="0.2">
      <c r="B64" s="651" t="s">
        <v>225</v>
      </c>
      <c r="C64" s="651"/>
      <c r="D64" s="308">
        <v>139222</v>
      </c>
      <c r="E64" s="308">
        <v>132550</v>
      </c>
      <c r="F64" s="308">
        <v>114320</v>
      </c>
      <c r="G64" s="294">
        <f>+(F64-E64)/E64</f>
        <v>-0.13753300641267446</v>
      </c>
      <c r="H64" s="307"/>
      <c r="M64" s="282"/>
      <c r="N64" s="281"/>
      <c r="O64" s="282"/>
    </row>
    <row r="65" spans="2:15" ht="18.75" customHeight="1" x14ac:dyDescent="0.2">
      <c r="B65" s="651" t="s">
        <v>226</v>
      </c>
      <c r="C65" s="651"/>
      <c r="D65" s="308">
        <v>338608</v>
      </c>
      <c r="E65" s="308">
        <v>304018</v>
      </c>
      <c r="F65" s="308">
        <v>413353</v>
      </c>
      <c r="G65" s="294">
        <f t="shared" si="2"/>
        <v>0.35963331118552189</v>
      </c>
      <c r="H65" s="307"/>
      <c r="M65" s="282"/>
      <c r="N65" s="281"/>
      <c r="O65" s="282"/>
    </row>
    <row r="66" spans="2:15" ht="18.75" customHeight="1" x14ac:dyDescent="0.2">
      <c r="B66" s="651" t="s">
        <v>227</v>
      </c>
      <c r="C66" s="651"/>
      <c r="D66" s="308">
        <v>125256</v>
      </c>
      <c r="E66" s="308">
        <v>125619</v>
      </c>
      <c r="F66" s="308">
        <v>113421</v>
      </c>
      <c r="G66" s="294">
        <f t="shared" si="2"/>
        <v>-9.710314522484656E-2</v>
      </c>
      <c r="H66" s="307"/>
      <c r="M66" s="282"/>
      <c r="N66" s="281"/>
      <c r="O66" s="282"/>
    </row>
    <row r="67" spans="2:15" ht="18.75" customHeight="1" x14ac:dyDescent="0.2">
      <c r="B67" s="651" t="s">
        <v>228</v>
      </c>
      <c r="C67" s="651"/>
      <c r="D67" s="308">
        <v>173308</v>
      </c>
      <c r="E67" s="308">
        <v>165268</v>
      </c>
      <c r="F67" s="308">
        <v>156987</v>
      </c>
      <c r="G67" s="294">
        <f>+(F67-E67)/E67</f>
        <v>-5.010649369508919E-2</v>
      </c>
      <c r="H67" s="307"/>
      <c r="M67" s="282"/>
      <c r="N67" s="281"/>
      <c r="O67" s="282"/>
    </row>
    <row r="68" spans="2:15" ht="18.75" customHeight="1" x14ac:dyDescent="0.2">
      <c r="B68" s="651" t="s">
        <v>229</v>
      </c>
      <c r="C68" s="651"/>
      <c r="D68" s="308">
        <v>196792</v>
      </c>
      <c r="E68" s="308">
        <v>110374</v>
      </c>
      <c r="F68" s="308">
        <v>175649</v>
      </c>
      <c r="G68" s="294">
        <f>+(F68-E68)/E68</f>
        <v>0.5913983365647707</v>
      </c>
      <c r="H68" s="307"/>
      <c r="M68" s="282"/>
      <c r="N68" s="281"/>
      <c r="O68" s="282"/>
    </row>
    <row r="69" spans="2:15" ht="18.75" customHeight="1" x14ac:dyDescent="0.2">
      <c r="B69" s="651" t="s">
        <v>230</v>
      </c>
      <c r="C69" s="651"/>
      <c r="D69" s="308">
        <v>114357</v>
      </c>
      <c r="E69" s="308">
        <v>143375</v>
      </c>
      <c r="F69" s="308">
        <v>252734</v>
      </c>
      <c r="G69" s="294">
        <f t="shared" si="2"/>
        <v>0.76274803836094163</v>
      </c>
      <c r="H69" s="307"/>
      <c r="M69" s="282"/>
      <c r="N69" s="281"/>
      <c r="O69" s="282"/>
    </row>
    <row r="70" spans="2:15" ht="18.75" customHeight="1" x14ac:dyDescent="0.2">
      <c r="B70" s="651" t="s">
        <v>231</v>
      </c>
      <c r="C70" s="651"/>
      <c r="D70" s="308">
        <f>837671+133420</f>
        <v>971091</v>
      </c>
      <c r="E70" s="308">
        <f>863680+163795</f>
        <v>1027475</v>
      </c>
      <c r="F70" s="308">
        <f>716610+109822</f>
        <v>826432</v>
      </c>
      <c r="G70" s="294">
        <f t="shared" si="2"/>
        <v>-0.19566704786004527</v>
      </c>
      <c r="H70" s="307"/>
      <c r="M70" s="282"/>
      <c r="N70" s="281"/>
      <c r="O70" s="282"/>
    </row>
    <row r="71" spans="2:15" ht="19.5" customHeight="1" x14ac:dyDescent="0.25">
      <c r="B71" s="672" t="s">
        <v>232</v>
      </c>
      <c r="C71" s="672"/>
      <c r="D71" s="309">
        <f>SUM(D59:D70)</f>
        <v>32590385</v>
      </c>
      <c r="E71" s="309">
        <f>SUM(E59:E70)</f>
        <v>22618966</v>
      </c>
      <c r="F71" s="309">
        <f>SUM(F59:F70)</f>
        <v>25403158</v>
      </c>
      <c r="G71" s="310">
        <f>+(F71-E71)/E71</f>
        <v>0.12309103784850289</v>
      </c>
      <c r="M71" s="282"/>
      <c r="N71" s="281"/>
      <c r="O71" s="282"/>
    </row>
    <row r="72" spans="2:15" ht="15" customHeight="1" x14ac:dyDescent="0.2">
      <c r="B72" s="652" t="s">
        <v>213</v>
      </c>
      <c r="C72" s="652"/>
      <c r="D72" s="652"/>
      <c r="E72" s="652"/>
      <c r="F72" s="652"/>
      <c r="G72" s="311"/>
      <c r="M72" s="282"/>
      <c r="N72" s="281"/>
      <c r="O72" s="282"/>
    </row>
    <row r="73" spans="2:15" ht="15" customHeight="1" x14ac:dyDescent="0.2">
      <c r="B73" s="246"/>
      <c r="C73" s="246"/>
      <c r="D73" s="246"/>
      <c r="E73" s="312"/>
      <c r="F73" s="313"/>
      <c r="G73" s="313"/>
      <c r="M73" s="282"/>
      <c r="N73" s="281"/>
      <c r="O73" s="282"/>
    </row>
    <row r="74" spans="2:15" ht="17.25" customHeight="1" x14ac:dyDescent="0.2">
      <c r="B74" s="596" t="s">
        <v>233</v>
      </c>
      <c r="C74" s="596"/>
      <c r="D74" s="653" t="s">
        <v>218</v>
      </c>
      <c r="E74" s="653" t="s">
        <v>219</v>
      </c>
      <c r="F74" s="653" t="s">
        <v>925</v>
      </c>
      <c r="G74" s="596" t="s">
        <v>926</v>
      </c>
      <c r="M74" s="282"/>
      <c r="N74" s="281"/>
      <c r="O74" s="282"/>
    </row>
    <row r="75" spans="2:15" ht="17.25" customHeight="1" thickBot="1" x14ac:dyDescent="0.25">
      <c r="B75" s="597"/>
      <c r="C75" s="597"/>
      <c r="D75" s="654"/>
      <c r="E75" s="654"/>
      <c r="F75" s="654"/>
      <c r="G75" s="597"/>
      <c r="M75" s="282"/>
      <c r="N75" s="281"/>
      <c r="O75" s="282"/>
    </row>
    <row r="76" spans="2:15" ht="18.75" customHeight="1" x14ac:dyDescent="0.2">
      <c r="B76" s="650" t="s">
        <v>221</v>
      </c>
      <c r="C76" s="650"/>
      <c r="D76" s="306">
        <v>1872969</v>
      </c>
      <c r="E76" s="306">
        <v>4091943</v>
      </c>
      <c r="F76" s="306">
        <v>158382</v>
      </c>
      <c r="G76" s="294">
        <f>+(F76-E76)/E76</f>
        <v>-0.96129418225033925</v>
      </c>
      <c r="M76" s="282"/>
      <c r="N76" s="281"/>
      <c r="O76" s="282"/>
    </row>
    <row r="77" spans="2:15" ht="18.75" customHeight="1" x14ac:dyDescent="0.2">
      <c r="B77" s="649" t="s">
        <v>223</v>
      </c>
      <c r="C77" s="649"/>
      <c r="D77" s="538">
        <v>132093</v>
      </c>
      <c r="E77" s="538">
        <v>81518</v>
      </c>
      <c r="F77" s="538">
        <v>2090262</v>
      </c>
      <c r="G77" s="294">
        <f>+(F77-E77)/E77</f>
        <v>24.641723300375379</v>
      </c>
      <c r="M77" s="282"/>
      <c r="N77" s="281"/>
      <c r="O77" s="282"/>
    </row>
    <row r="78" spans="2:15" ht="18.75" customHeight="1" x14ac:dyDescent="0.2">
      <c r="B78" s="649" t="s">
        <v>234</v>
      </c>
      <c r="C78" s="649"/>
      <c r="D78" s="308">
        <v>1125686</v>
      </c>
      <c r="E78" s="308">
        <v>1270381</v>
      </c>
      <c r="F78" s="308">
        <v>634628</v>
      </c>
      <c r="G78" s="294">
        <f t="shared" ref="G78:G88" si="3">+(F78-E78)/E78</f>
        <v>-0.50044278055166125</v>
      </c>
      <c r="M78" s="282"/>
      <c r="N78" s="281"/>
      <c r="O78" s="282"/>
    </row>
    <row r="79" spans="2:15" ht="18.75" customHeight="1" x14ac:dyDescent="0.2">
      <c r="B79" s="649" t="s">
        <v>224</v>
      </c>
      <c r="C79" s="649"/>
      <c r="D79" s="308">
        <v>771859</v>
      </c>
      <c r="E79" s="308">
        <v>820879</v>
      </c>
      <c r="F79" s="308">
        <v>1013483</v>
      </c>
      <c r="G79" s="294">
        <f>+(F79-E79)/E79</f>
        <v>0.23463141339953877</v>
      </c>
      <c r="M79" s="282"/>
      <c r="N79" s="281"/>
      <c r="O79" s="282"/>
    </row>
    <row r="80" spans="2:15" ht="18.75" customHeight="1" x14ac:dyDescent="0.2">
      <c r="B80" s="649" t="s">
        <v>226</v>
      </c>
      <c r="C80" s="649"/>
      <c r="D80" s="308">
        <v>625096</v>
      </c>
      <c r="E80" s="308">
        <v>739422</v>
      </c>
      <c r="F80" s="308">
        <v>797624</v>
      </c>
      <c r="G80" s="294">
        <f t="shared" si="3"/>
        <v>7.8712832455620746E-2</v>
      </c>
      <c r="M80" s="282"/>
      <c r="N80" s="281"/>
      <c r="O80" s="282"/>
    </row>
    <row r="81" spans="2:19" ht="18.75" customHeight="1" x14ac:dyDescent="0.2">
      <c r="B81" s="649" t="s">
        <v>235</v>
      </c>
      <c r="C81" s="649"/>
      <c r="D81" s="308">
        <v>576396</v>
      </c>
      <c r="E81" s="308">
        <v>567136</v>
      </c>
      <c r="F81" s="308">
        <v>545597</v>
      </c>
      <c r="G81" s="294">
        <f t="shared" si="3"/>
        <v>-3.7978544828753596E-2</v>
      </c>
      <c r="M81" s="282"/>
      <c r="N81" s="281"/>
      <c r="O81" s="282"/>
    </row>
    <row r="82" spans="2:19" ht="18.75" customHeight="1" x14ac:dyDescent="0.2">
      <c r="B82" s="649" t="s">
        <v>236</v>
      </c>
      <c r="C82" s="649"/>
      <c r="D82" s="308">
        <v>482858</v>
      </c>
      <c r="E82" s="308">
        <v>488561</v>
      </c>
      <c r="F82" s="308">
        <v>382846</v>
      </c>
      <c r="G82" s="294">
        <f t="shared" si="3"/>
        <v>-0.21638034963904201</v>
      </c>
      <c r="M82" s="282"/>
      <c r="N82" s="281"/>
      <c r="O82" s="282"/>
    </row>
    <row r="83" spans="2:19" ht="18.75" customHeight="1" x14ac:dyDescent="0.2">
      <c r="B83" s="649" t="s">
        <v>237</v>
      </c>
      <c r="C83" s="649"/>
      <c r="D83" s="308">
        <v>342398</v>
      </c>
      <c r="E83" s="308">
        <v>452839</v>
      </c>
      <c r="F83" s="308">
        <v>282647</v>
      </c>
      <c r="G83" s="294">
        <f t="shared" si="3"/>
        <v>-0.37583335357599501</v>
      </c>
      <c r="M83" s="282"/>
      <c r="N83" s="281"/>
      <c r="O83" s="282"/>
    </row>
    <row r="84" spans="2:19" ht="18.75" customHeight="1" x14ac:dyDescent="0.2">
      <c r="B84" s="649" t="s">
        <v>238</v>
      </c>
      <c r="C84" s="649"/>
      <c r="D84" s="308">
        <v>377841</v>
      </c>
      <c r="E84" s="308">
        <v>465219</v>
      </c>
      <c r="F84" s="308">
        <v>398847</v>
      </c>
      <c r="G84" s="294">
        <f>+(F84-E84)/E84</f>
        <v>-0.14266829170777634</v>
      </c>
      <c r="M84" s="282"/>
      <c r="N84" s="281"/>
      <c r="O84" s="282"/>
    </row>
    <row r="85" spans="2:19" ht="18.75" customHeight="1" x14ac:dyDescent="0.2">
      <c r="B85" s="649" t="s">
        <v>239</v>
      </c>
      <c r="C85" s="649"/>
      <c r="D85" s="308">
        <v>351374</v>
      </c>
      <c r="E85" s="308">
        <v>283961</v>
      </c>
      <c r="F85" s="308">
        <v>271922</v>
      </c>
      <c r="G85" s="294">
        <f>+(F85-E85)/E85</f>
        <v>-4.2396667147953419E-2</v>
      </c>
      <c r="M85" s="282"/>
      <c r="N85" s="281"/>
      <c r="O85" s="282"/>
    </row>
    <row r="86" spans="2:19" ht="18.75" customHeight="1" x14ac:dyDescent="0.2">
      <c r="B86" s="651" t="s">
        <v>240</v>
      </c>
      <c r="C86" s="651"/>
      <c r="D86" s="308">
        <v>264815</v>
      </c>
      <c r="E86" s="308">
        <v>274028</v>
      </c>
      <c r="F86" s="308">
        <v>140918</v>
      </c>
      <c r="G86" s="294">
        <f>+(F86-E86)/E86</f>
        <v>-0.48575328068664514</v>
      </c>
      <c r="M86" s="282"/>
      <c r="N86" s="281"/>
      <c r="O86" s="282"/>
    </row>
    <row r="87" spans="2:19" ht="18.75" customHeight="1" x14ac:dyDescent="0.2">
      <c r="B87" s="651" t="s">
        <v>231</v>
      </c>
      <c r="C87" s="651"/>
      <c r="D87" s="308">
        <f>2949249+145740</f>
        <v>3094989</v>
      </c>
      <c r="E87" s="308">
        <f>2620501+187606</f>
        <v>2808107</v>
      </c>
      <c r="F87" s="308">
        <f>2479310+348959</f>
        <v>2828269</v>
      </c>
      <c r="G87" s="294">
        <f t="shared" si="3"/>
        <v>7.1799258361593772E-3</v>
      </c>
      <c r="M87" s="282"/>
      <c r="N87" s="281"/>
      <c r="O87" s="282"/>
    </row>
    <row r="88" spans="2:19" ht="21.75" customHeight="1" x14ac:dyDescent="0.25">
      <c r="B88" s="672" t="s">
        <v>241</v>
      </c>
      <c r="C88" s="672"/>
      <c r="D88" s="309">
        <f>SUM(D76:D87)</f>
        <v>10018374</v>
      </c>
      <c r="E88" s="309">
        <f>SUM(E76:E87)</f>
        <v>12343994</v>
      </c>
      <c r="F88" s="309">
        <f>SUM(F76:F87)</f>
        <v>9545425</v>
      </c>
      <c r="G88" s="310">
        <f t="shared" si="3"/>
        <v>-0.22671503242791596</v>
      </c>
      <c r="M88" s="282"/>
      <c r="N88" s="281"/>
      <c r="O88" s="282"/>
    </row>
    <row r="89" spans="2:19" ht="15" customHeight="1" x14ac:dyDescent="0.2">
      <c r="M89" s="282"/>
      <c r="N89" s="281"/>
      <c r="O89" s="282"/>
    </row>
    <row r="90" spans="2:19" ht="15" customHeight="1" x14ac:dyDescent="0.2">
      <c r="E90" s="291">
        <f>+D88-10018374</f>
        <v>0</v>
      </c>
      <c r="M90" s="282"/>
      <c r="N90" s="281"/>
      <c r="O90" s="282"/>
    </row>
    <row r="91" spans="2:19" ht="15" customHeight="1" x14ac:dyDescent="0.2">
      <c r="D91" s="314"/>
      <c r="E91" s="314"/>
      <c r="F91" s="314"/>
      <c r="M91" s="282"/>
      <c r="N91" s="281"/>
      <c r="O91" s="282"/>
    </row>
    <row r="92" spans="2:19" ht="15" customHeight="1" x14ac:dyDescent="0.2">
      <c r="B92" s="658" t="s">
        <v>242</v>
      </c>
      <c r="C92" s="658"/>
      <c r="D92" s="658"/>
      <c r="E92" s="658"/>
      <c r="F92" s="658"/>
      <c r="G92" s="658"/>
      <c r="I92" s="658" t="s">
        <v>243</v>
      </c>
      <c r="J92" s="658"/>
      <c r="K92" s="658"/>
      <c r="L92" s="658"/>
      <c r="M92" s="658"/>
      <c r="N92" s="658"/>
      <c r="O92" s="282"/>
    </row>
    <row r="93" spans="2:19" ht="29.25" customHeight="1" x14ac:dyDescent="0.2">
      <c r="B93" s="605" t="s">
        <v>929</v>
      </c>
      <c r="C93" s="605"/>
      <c r="D93" s="549">
        <v>2020</v>
      </c>
      <c r="E93" s="549">
        <v>2021</v>
      </c>
      <c r="F93" s="549">
        <v>2022</v>
      </c>
      <c r="G93" s="605" t="s">
        <v>926</v>
      </c>
      <c r="H93" s="246"/>
      <c r="I93" s="605" t="s">
        <v>930</v>
      </c>
      <c r="J93" s="605"/>
      <c r="K93" s="549">
        <v>2020</v>
      </c>
      <c r="L93" s="549">
        <v>2021</v>
      </c>
      <c r="M93" s="549">
        <v>2022</v>
      </c>
      <c r="N93" s="605" t="s">
        <v>926</v>
      </c>
    </row>
    <row r="94" spans="2:19" ht="29.25" customHeight="1" thickBot="1" x14ac:dyDescent="0.25">
      <c r="B94" s="606"/>
      <c r="C94" s="606"/>
      <c r="D94" s="550"/>
      <c r="E94" s="550"/>
      <c r="F94" s="550"/>
      <c r="G94" s="606"/>
      <c r="H94" s="246"/>
      <c r="I94" s="606"/>
      <c r="J94" s="606"/>
      <c r="K94" s="550"/>
      <c r="L94" s="550"/>
      <c r="M94" s="550"/>
      <c r="N94" s="606"/>
      <c r="P94" s="246"/>
      <c r="Q94" s="246"/>
      <c r="R94" s="246"/>
      <c r="S94" s="246"/>
    </row>
    <row r="95" spans="2:19" ht="18" customHeight="1" x14ac:dyDescent="0.2">
      <c r="B95" s="315" t="s">
        <v>37</v>
      </c>
      <c r="C95" s="315"/>
      <c r="D95" s="288">
        <v>91879</v>
      </c>
      <c r="E95" s="288">
        <f>'Datos MP'!AP34</f>
        <v>106832</v>
      </c>
      <c r="F95" s="288">
        <f>'Datos MP'!AQ34</f>
        <v>119797</v>
      </c>
      <c r="G95" s="316">
        <f t="shared" ref="G95:G99" si="4">+(F95-E95)/E95</f>
        <v>0.1213587689081923</v>
      </c>
      <c r="H95" s="246"/>
      <c r="I95" s="315" t="s">
        <v>37</v>
      </c>
      <c r="J95" s="315"/>
      <c r="K95" s="288">
        <v>104828</v>
      </c>
      <c r="L95" s="288">
        <f>'Datos MP'!AP45</f>
        <v>108183</v>
      </c>
      <c r="M95" s="288">
        <f>'Datos MP'!AQ45</f>
        <v>119966</v>
      </c>
      <c r="N95" s="316">
        <f t="shared" ref="N95:N98" si="5">+(M95-L95)/L95</f>
        <v>0.10891729754212769</v>
      </c>
      <c r="P95" s="246"/>
      <c r="Q95" s="246"/>
      <c r="R95" s="246"/>
      <c r="S95" s="246"/>
    </row>
    <row r="96" spans="2:19" ht="18" customHeight="1" x14ac:dyDescent="0.2">
      <c r="B96" s="317" t="s">
        <v>205</v>
      </c>
      <c r="C96" s="317"/>
      <c r="D96" s="293">
        <v>118460</v>
      </c>
      <c r="E96" s="293">
        <f>'Datos MP'!AP33</f>
        <v>131197</v>
      </c>
      <c r="F96" s="293">
        <f>'Datos MP'!AQ33</f>
        <v>141942</v>
      </c>
      <c r="G96" s="318">
        <f t="shared" si="4"/>
        <v>8.1899738561095142E-2</v>
      </c>
      <c r="H96" s="246"/>
      <c r="I96" s="317" t="s">
        <v>205</v>
      </c>
      <c r="J96" s="317"/>
      <c r="K96" s="293">
        <v>119172</v>
      </c>
      <c r="L96" s="293">
        <f>'Datos MP'!AP44</f>
        <v>131772</v>
      </c>
      <c r="M96" s="293">
        <f>'Datos MP'!AQ44</f>
        <v>141438</v>
      </c>
      <c r="N96" s="318">
        <f t="shared" si="5"/>
        <v>7.3353975047809855E-2</v>
      </c>
      <c r="P96" s="246"/>
      <c r="Q96" s="246"/>
      <c r="R96" s="246"/>
      <c r="S96" s="246"/>
    </row>
    <row r="97" spans="2:19" ht="18" customHeight="1" x14ac:dyDescent="0.2">
      <c r="B97" s="317" t="s">
        <v>39</v>
      </c>
      <c r="C97" s="317"/>
      <c r="D97" s="293">
        <v>17108</v>
      </c>
      <c r="E97" s="293">
        <f>'Datos MP'!AP32</f>
        <v>17847</v>
      </c>
      <c r="F97" s="293">
        <f>'Datos MP'!AQ32</f>
        <v>20334</v>
      </c>
      <c r="G97" s="318">
        <f t="shared" si="4"/>
        <v>0.13935115145402588</v>
      </c>
      <c r="H97" s="246"/>
      <c r="I97" s="317" t="s">
        <v>39</v>
      </c>
      <c r="J97" s="317"/>
      <c r="K97" s="293">
        <v>16843</v>
      </c>
      <c r="L97" s="293">
        <f>'Datos MP'!AP43</f>
        <v>17830</v>
      </c>
      <c r="M97" s="293">
        <f>'Datos MP'!AQ43</f>
        <v>19339</v>
      </c>
      <c r="N97" s="318">
        <f t="shared" si="5"/>
        <v>8.4632641615255189E-2</v>
      </c>
      <c r="P97" s="246"/>
      <c r="Q97" s="246"/>
      <c r="R97" s="246"/>
      <c r="S97" s="246"/>
    </row>
    <row r="98" spans="2:19" ht="18" customHeight="1" x14ac:dyDescent="0.2">
      <c r="B98" s="527" t="s">
        <v>245</v>
      </c>
      <c r="C98" s="527"/>
      <c r="D98" s="293">
        <v>674</v>
      </c>
      <c r="E98" s="293">
        <f>+'Datos MP'!AP36</f>
        <v>667</v>
      </c>
      <c r="F98" s="293">
        <f>+'Datos MP'!AQ36</f>
        <v>599</v>
      </c>
      <c r="G98" s="318">
        <f t="shared" si="4"/>
        <v>-0.10194902548725637</v>
      </c>
      <c r="H98" s="246"/>
      <c r="I98" s="317" t="s">
        <v>210</v>
      </c>
      <c r="J98" s="317"/>
      <c r="K98" s="293">
        <v>6359</v>
      </c>
      <c r="L98" s="293">
        <f>'Datos MP'!AP49</f>
        <v>7547</v>
      </c>
      <c r="M98" s="293">
        <f>'Datos MP'!AQ49</f>
        <v>12001</v>
      </c>
      <c r="N98" s="318">
        <f t="shared" si="5"/>
        <v>0.59016827878627265</v>
      </c>
      <c r="P98" s="246"/>
      <c r="Q98" s="246"/>
      <c r="R98" s="246"/>
      <c r="S98" s="246"/>
    </row>
    <row r="99" spans="2:19" ht="18" customHeight="1" x14ac:dyDescent="0.2">
      <c r="B99" s="527" t="s">
        <v>246</v>
      </c>
      <c r="C99" s="527"/>
      <c r="D99" s="293">
        <v>143</v>
      </c>
      <c r="E99" s="293">
        <f>+'Datos MP'!AP35</f>
        <v>178</v>
      </c>
      <c r="F99" s="293">
        <f>+'Datos MP'!AQ35</f>
        <v>358</v>
      </c>
      <c r="G99" s="318">
        <f t="shared" si="4"/>
        <v>1.0112359550561798</v>
      </c>
      <c r="H99" s="246"/>
      <c r="I99" s="317" t="s">
        <v>245</v>
      </c>
      <c r="J99" s="317"/>
      <c r="K99" s="293">
        <v>806</v>
      </c>
      <c r="L99" s="293">
        <f>'Datos MP'!AP47</f>
        <v>287</v>
      </c>
      <c r="M99" s="293">
        <f>'Datos MP'!AQ47</f>
        <v>712</v>
      </c>
      <c r="N99" s="318">
        <f>+(M99-L99)/L99</f>
        <v>1.480836236933798</v>
      </c>
      <c r="O99" s="291"/>
      <c r="P99" s="246"/>
      <c r="Q99" s="246"/>
      <c r="R99" s="246"/>
      <c r="S99" s="246"/>
    </row>
    <row r="100" spans="2:19" ht="18" customHeight="1" x14ac:dyDescent="0.2">
      <c r="B100" s="527" t="s">
        <v>210</v>
      </c>
      <c r="C100" s="527"/>
      <c r="D100" s="293">
        <v>1359</v>
      </c>
      <c r="E100" s="293">
        <f>+'Datos MP'!AP38</f>
        <v>747</v>
      </c>
      <c r="F100" s="293">
        <f>+'Datos MP'!AQ38</f>
        <v>10223</v>
      </c>
      <c r="G100" s="318">
        <f>+(F100-E100)/E100</f>
        <v>12.685408299866131</v>
      </c>
      <c r="H100" s="246"/>
      <c r="I100" s="317" t="s">
        <v>246</v>
      </c>
      <c r="J100" s="317"/>
      <c r="K100" s="293">
        <v>179</v>
      </c>
      <c r="L100" s="293">
        <f>'Datos MP'!AP46</f>
        <v>191</v>
      </c>
      <c r="M100" s="293">
        <f>'Datos MP'!AQ46</f>
        <v>397</v>
      </c>
      <c r="N100" s="318">
        <f>+(M100-L100)/L100</f>
        <v>1.0785340314136125</v>
      </c>
      <c r="P100" s="246"/>
      <c r="Q100" s="246"/>
      <c r="R100" s="246"/>
      <c r="S100" s="246"/>
    </row>
    <row r="101" spans="2:19" ht="18" customHeight="1" x14ac:dyDescent="0.2">
      <c r="B101" s="527" t="s">
        <v>244</v>
      </c>
      <c r="C101" s="527"/>
      <c r="D101" s="293">
        <f>'Datos MP'!AO45</f>
        <v>0</v>
      </c>
      <c r="E101" s="293">
        <v>0</v>
      </c>
      <c r="F101" s="293">
        <v>0</v>
      </c>
      <c r="G101" s="318"/>
      <c r="H101" s="246"/>
      <c r="I101" s="527" t="s">
        <v>244</v>
      </c>
      <c r="J101" s="293"/>
      <c r="K101" s="293">
        <v>0</v>
      </c>
      <c r="L101" s="293">
        <v>0</v>
      </c>
      <c r="M101" s="293">
        <v>0</v>
      </c>
      <c r="N101" s="318"/>
      <c r="P101" s="246"/>
      <c r="Q101" s="246"/>
      <c r="R101" s="246"/>
      <c r="S101" s="246"/>
    </row>
    <row r="102" spans="2:19" ht="15" customHeight="1" x14ac:dyDescent="0.2">
      <c r="B102" s="668" t="s">
        <v>164</v>
      </c>
      <c r="C102" s="668"/>
      <c r="D102" s="319">
        <f>SUM(D95:D101)</f>
        <v>229623</v>
      </c>
      <c r="E102" s="319">
        <f>SUM(E95:E101)</f>
        <v>257468</v>
      </c>
      <c r="F102" s="319">
        <f>SUM(F95:F101)</f>
        <v>293253</v>
      </c>
      <c r="G102" s="310">
        <f>+(F102-E102)/E102</f>
        <v>0.13898814609970947</v>
      </c>
      <c r="H102" s="246"/>
      <c r="I102" s="668" t="s">
        <v>164</v>
      </c>
      <c r="J102" s="668"/>
      <c r="K102" s="319">
        <f>SUM(K95:K100)</f>
        <v>248187</v>
      </c>
      <c r="L102" s="319">
        <f>SUM(L95:L100)</f>
        <v>265810</v>
      </c>
      <c r="M102" s="319">
        <f>SUM(M95:M100)</f>
        <v>293853</v>
      </c>
      <c r="N102" s="310">
        <f>+(M102-L102)/L102</f>
        <v>0.10550016929385651</v>
      </c>
      <c r="P102" s="246"/>
      <c r="Q102" s="246"/>
      <c r="R102" s="246"/>
      <c r="S102" s="246"/>
    </row>
    <row r="103" spans="2:19" ht="15" customHeight="1" x14ac:dyDescent="0.2">
      <c r="B103" s="231" t="s">
        <v>212</v>
      </c>
      <c r="M103" s="282"/>
    </row>
    <row r="104" spans="2:19" ht="15" customHeight="1" x14ac:dyDescent="0.2">
      <c r="B104" s="231" t="s">
        <v>247</v>
      </c>
      <c r="M104" s="282"/>
    </row>
    <row r="105" spans="2:19" ht="15" customHeight="1" x14ac:dyDescent="0.2">
      <c r="B105" s="231"/>
      <c r="M105" s="282"/>
    </row>
    <row r="106" spans="2:19" ht="15" customHeight="1" x14ac:dyDescent="0.2">
      <c r="M106" s="282"/>
    </row>
    <row r="107" spans="2:19" ht="15" customHeight="1" x14ac:dyDescent="0.2">
      <c r="B107" s="231"/>
      <c r="M107" s="282"/>
    </row>
    <row r="108" spans="2:19" ht="15" customHeight="1" x14ac:dyDescent="0.2">
      <c r="B108" s="320"/>
      <c r="M108" s="282"/>
    </row>
    <row r="109" spans="2:19" ht="15" customHeight="1" x14ac:dyDescent="0.2">
      <c r="B109" s="320"/>
      <c r="M109" s="282"/>
    </row>
    <row r="110" spans="2:19" ht="15" customHeight="1" x14ac:dyDescent="0.2">
      <c r="B110" s="320"/>
      <c r="M110" s="282"/>
    </row>
    <row r="111" spans="2:19" ht="15" customHeight="1" x14ac:dyDescent="0.2">
      <c r="B111" s="320"/>
      <c r="M111" s="282"/>
    </row>
    <row r="112" spans="2:19" ht="15" customHeight="1" x14ac:dyDescent="0.2">
      <c r="B112" s="320"/>
      <c r="M112" s="282"/>
    </row>
    <row r="113" spans="2:13" ht="15" customHeight="1" x14ac:dyDescent="0.2">
      <c r="B113" s="320"/>
      <c r="M113" s="282"/>
    </row>
    <row r="114" spans="2:13" ht="15" customHeight="1" x14ac:dyDescent="0.2">
      <c r="B114" s="320"/>
      <c r="M114" s="282"/>
    </row>
    <row r="115" spans="2:13" ht="15" customHeight="1" x14ac:dyDescent="0.2">
      <c r="B115" s="320"/>
      <c r="M115" s="282"/>
    </row>
    <row r="116" spans="2:13" ht="15" customHeight="1" x14ac:dyDescent="0.2">
      <c r="B116" s="320"/>
      <c r="M116" s="282"/>
    </row>
    <row r="117" spans="2:13" ht="15" customHeight="1" x14ac:dyDescent="0.2">
      <c r="B117" s="320"/>
      <c r="M117" s="282"/>
    </row>
    <row r="118" spans="2:13" ht="15" customHeight="1" x14ac:dyDescent="0.2">
      <c r="B118" s="320"/>
      <c r="M118" s="282"/>
    </row>
    <row r="119" spans="2:13" ht="15" customHeight="1" x14ac:dyDescent="0.2">
      <c r="B119" s="320"/>
      <c r="M119" s="282"/>
    </row>
    <row r="120" spans="2:13" ht="15" customHeight="1" x14ac:dyDescent="0.2">
      <c r="B120" s="320"/>
      <c r="M120" s="282"/>
    </row>
    <row r="121" spans="2:13" ht="15" customHeight="1" x14ac:dyDescent="0.2">
      <c r="B121" s="320"/>
      <c r="M121" s="282"/>
    </row>
    <row r="122" spans="2:13" ht="15" customHeight="1" x14ac:dyDescent="0.2">
      <c r="B122" s="320"/>
      <c r="M122" s="282"/>
    </row>
    <row r="123" spans="2:13" ht="15" customHeight="1" x14ac:dyDescent="0.2">
      <c r="B123" s="320"/>
      <c r="M123" s="282"/>
    </row>
    <row r="124" spans="2:13" ht="15" customHeight="1" x14ac:dyDescent="0.2">
      <c r="M124" s="282"/>
    </row>
    <row r="125" spans="2:13" ht="15" customHeight="1" x14ac:dyDescent="0.2">
      <c r="M125" s="282"/>
    </row>
    <row r="126" spans="2:13" ht="15" customHeight="1" x14ac:dyDescent="0.2">
      <c r="M126" s="282"/>
    </row>
    <row r="127" spans="2:13" ht="15" customHeight="1" x14ac:dyDescent="0.2">
      <c r="M127" s="282"/>
    </row>
    <row r="128" spans="2:13" ht="15" customHeight="1" x14ac:dyDescent="0.2">
      <c r="M128" s="282"/>
    </row>
    <row r="129" spans="2:15" ht="15" customHeight="1" x14ac:dyDescent="0.2">
      <c r="M129" s="282"/>
      <c r="N129" s="281"/>
      <c r="O129" s="282"/>
    </row>
    <row r="130" spans="2:15" ht="17.25" customHeight="1" x14ac:dyDescent="0.2">
      <c r="B130" s="596" t="s">
        <v>931</v>
      </c>
      <c r="C130" s="596"/>
      <c r="D130" s="566" t="s">
        <v>248</v>
      </c>
      <c r="E130" s="566" t="s">
        <v>249</v>
      </c>
      <c r="F130" s="566" t="s">
        <v>164</v>
      </c>
      <c r="M130" s="282"/>
      <c r="N130" s="281"/>
      <c r="O130" s="282"/>
    </row>
    <row r="131" spans="2:15" ht="17.25" customHeight="1" thickBot="1" x14ac:dyDescent="0.25">
      <c r="B131" s="597"/>
      <c r="C131" s="597"/>
      <c r="D131" s="567"/>
      <c r="E131" s="567"/>
      <c r="F131" s="567"/>
      <c r="M131" s="282"/>
      <c r="N131" s="281"/>
      <c r="O131" s="282"/>
    </row>
    <row r="132" spans="2:15" ht="21" customHeight="1" x14ac:dyDescent="0.2">
      <c r="B132" s="669">
        <v>2020</v>
      </c>
      <c r="C132" s="669"/>
      <c r="D132" s="288">
        <f>+D102</f>
        <v>229623</v>
      </c>
      <c r="E132" s="288">
        <f>+K102</f>
        <v>248187</v>
      </c>
      <c r="F132" s="288">
        <f>+D132+E132</f>
        <v>477810</v>
      </c>
      <c r="M132" s="282"/>
    </row>
    <row r="133" spans="2:15" ht="21" customHeight="1" x14ac:dyDescent="0.2">
      <c r="B133" s="670">
        <v>2021</v>
      </c>
      <c r="C133" s="670"/>
      <c r="D133" s="293">
        <f>E102</f>
        <v>257468</v>
      </c>
      <c r="E133" s="293">
        <f>L102</f>
        <v>265810</v>
      </c>
      <c r="F133" s="293">
        <f>+D133+E133</f>
        <v>523278</v>
      </c>
      <c r="G133" s="321"/>
      <c r="M133" s="282"/>
    </row>
    <row r="134" spans="2:15" ht="21" customHeight="1" x14ac:dyDescent="0.2">
      <c r="B134" s="670">
        <v>2022</v>
      </c>
      <c r="C134" s="670"/>
      <c r="D134" s="293">
        <f>F102</f>
        <v>293253</v>
      </c>
      <c r="E134" s="293">
        <f>M102</f>
        <v>293853</v>
      </c>
      <c r="F134" s="293">
        <f>+D134+E134</f>
        <v>587106</v>
      </c>
      <c r="M134" s="282"/>
    </row>
    <row r="135" spans="2:15" ht="21" customHeight="1" x14ac:dyDescent="0.2">
      <c r="B135" s="667" t="s">
        <v>53</v>
      </c>
      <c r="C135" s="667"/>
      <c r="D135" s="322">
        <f>+(D134-D133)/D133</f>
        <v>0.13898814609970947</v>
      </c>
      <c r="E135" s="322">
        <f>+(E134-E133)/E133</f>
        <v>0.10550016929385651</v>
      </c>
      <c r="F135" s="322">
        <f>+(F134-F133)/F133</f>
        <v>0.12197722816552578</v>
      </c>
      <c r="M135" s="282"/>
    </row>
    <row r="136" spans="2:15" ht="16.5" customHeight="1" x14ac:dyDescent="0.2">
      <c r="B136" s="231" t="s">
        <v>250</v>
      </c>
      <c r="M136" s="282"/>
    </row>
    <row r="137" spans="2:15" ht="15" customHeight="1" x14ac:dyDescent="0.2">
      <c r="M137" s="282"/>
    </row>
    <row r="138" spans="2:15" x14ac:dyDescent="0.2">
      <c r="M138" s="282"/>
    </row>
    <row r="139" spans="2:15" x14ac:dyDescent="0.2">
      <c r="M139" s="282"/>
    </row>
    <row r="140" spans="2:15" x14ac:dyDescent="0.2">
      <c r="M140" s="282"/>
    </row>
    <row r="141" spans="2:15" x14ac:dyDescent="0.2">
      <c r="M141" s="282"/>
    </row>
    <row r="142" spans="2:15" x14ac:dyDescent="0.2">
      <c r="M142" s="282"/>
    </row>
    <row r="143" spans="2:15" x14ac:dyDescent="0.2">
      <c r="M143" s="282"/>
      <c r="N143" s="281"/>
      <c r="O143" s="282"/>
    </row>
    <row r="144" spans="2:15" ht="15" customHeight="1" x14ac:dyDescent="0.2">
      <c r="M144" s="282"/>
      <c r="N144" s="281"/>
      <c r="O144" s="282"/>
    </row>
    <row r="145" spans="1:16" ht="15" customHeight="1" x14ac:dyDescent="0.2">
      <c r="M145" s="282"/>
      <c r="N145" s="281"/>
      <c r="O145" s="282"/>
    </row>
    <row r="146" spans="1:16" x14ac:dyDescent="0.2">
      <c r="A146" s="548"/>
      <c r="B146" s="548"/>
      <c r="C146" s="548"/>
      <c r="D146" s="548"/>
      <c r="E146" s="548"/>
      <c r="F146" s="548"/>
      <c r="G146" s="548"/>
      <c r="H146" s="548"/>
      <c r="I146" s="548"/>
      <c r="J146" s="548"/>
      <c r="K146" s="548"/>
      <c r="L146" s="548"/>
      <c r="M146" s="548"/>
      <c r="N146" s="548"/>
      <c r="O146" s="548"/>
      <c r="P146" s="548"/>
    </row>
    <row r="147" spans="1:16" x14ac:dyDescent="0.2">
      <c r="A147" s="548"/>
      <c r="B147" s="548"/>
      <c r="C147" s="548"/>
      <c r="D147" s="548"/>
      <c r="E147" s="548"/>
      <c r="F147" s="548"/>
      <c r="G147" s="548"/>
      <c r="H147" s="548"/>
      <c r="I147" s="548"/>
      <c r="J147" s="548"/>
      <c r="K147" s="548"/>
      <c r="L147" s="548"/>
      <c r="M147" s="548"/>
      <c r="N147" s="548"/>
      <c r="O147" s="548"/>
      <c r="P147" s="548"/>
    </row>
    <row r="148" spans="1:16" x14ac:dyDescent="0.2">
      <c r="B148" s="323"/>
      <c r="C148" s="323"/>
      <c r="D148" s="323"/>
      <c r="M148" s="282"/>
      <c r="N148" s="281"/>
      <c r="O148" s="282"/>
    </row>
    <row r="149" spans="1:16" x14ac:dyDescent="0.2">
      <c r="B149" s="323"/>
      <c r="C149" s="323"/>
      <c r="D149" s="323"/>
      <c r="M149" s="282"/>
      <c r="N149" s="281"/>
      <c r="O149" s="282"/>
    </row>
    <row r="150" spans="1:16" x14ac:dyDescent="0.2">
      <c r="B150" s="323"/>
      <c r="C150" s="323"/>
      <c r="D150" s="323"/>
      <c r="M150" s="282"/>
      <c r="N150" s="281"/>
      <c r="O150" s="282"/>
    </row>
    <row r="151" spans="1:16" x14ac:dyDescent="0.2">
      <c r="B151" s="323"/>
      <c r="C151" s="323"/>
      <c r="D151" s="323"/>
      <c r="M151" s="282"/>
      <c r="N151" s="281"/>
      <c r="O151" s="282"/>
    </row>
    <row r="152" spans="1:16" x14ac:dyDescent="0.2">
      <c r="B152" s="323"/>
      <c r="C152" s="323"/>
      <c r="D152" s="323"/>
      <c r="M152" s="282"/>
      <c r="N152" s="281"/>
      <c r="O152" s="282"/>
    </row>
    <row r="153" spans="1:16" x14ac:dyDescent="0.2">
      <c r="M153" s="282"/>
      <c r="N153" s="281"/>
      <c r="O153" s="282"/>
    </row>
    <row r="154" spans="1:16" x14ac:dyDescent="0.2">
      <c r="M154" s="282"/>
      <c r="N154" s="281"/>
      <c r="O154" s="282"/>
    </row>
    <row r="155" spans="1:16" x14ac:dyDescent="0.2">
      <c r="M155" s="282"/>
      <c r="N155" s="281"/>
      <c r="O155" s="282"/>
    </row>
    <row r="156" spans="1:16" x14ac:dyDescent="0.2">
      <c r="M156" s="282"/>
      <c r="N156" s="281"/>
      <c r="O156" s="282"/>
    </row>
    <row r="157" spans="1:16" x14ac:dyDescent="0.2">
      <c r="M157" s="282"/>
      <c r="N157" s="281"/>
      <c r="O157" s="282"/>
    </row>
    <row r="158" spans="1:16" ht="18.75" customHeight="1" x14ac:dyDescent="0.2">
      <c r="M158" s="282"/>
      <c r="N158" s="281"/>
      <c r="O158" s="282"/>
    </row>
    <row r="159" spans="1:16" ht="18.75" customHeight="1" x14ac:dyDescent="0.2">
      <c r="M159" s="282"/>
      <c r="N159" s="281"/>
      <c r="O159" s="282"/>
    </row>
    <row r="160" spans="1:16" ht="18.75" customHeight="1" x14ac:dyDescent="0.2">
      <c r="M160" s="282"/>
      <c r="N160" s="281"/>
      <c r="O160" s="282"/>
    </row>
    <row r="161" spans="2:15" ht="18.75" customHeight="1" x14ac:dyDescent="0.2">
      <c r="B161" s="219"/>
      <c r="M161" s="282"/>
      <c r="N161" s="281"/>
      <c r="O161" s="282"/>
    </row>
    <row r="162" spans="2:15" ht="18.75" customHeight="1" x14ac:dyDescent="0.2">
      <c r="B162" s="219"/>
      <c r="M162" s="282"/>
      <c r="N162" s="281"/>
      <c r="O162" s="282"/>
    </row>
    <row r="163" spans="2:15" ht="18.75" customHeight="1" x14ac:dyDescent="0.2">
      <c r="B163" s="219"/>
      <c r="M163" s="282"/>
      <c r="N163" s="281"/>
      <c r="O163" s="282"/>
    </row>
    <row r="164" spans="2:15" ht="18.75" customHeight="1" x14ac:dyDescent="0.2">
      <c r="B164" s="219"/>
      <c r="M164" s="282"/>
      <c r="N164" s="281"/>
      <c r="O164" s="282"/>
    </row>
    <row r="165" spans="2:15" ht="18.75" customHeight="1" x14ac:dyDescent="0.2">
      <c r="B165" s="219"/>
      <c r="M165" s="282"/>
      <c r="N165" s="281"/>
      <c r="O165" s="282"/>
    </row>
    <row r="166" spans="2:15" ht="18.75" customHeight="1" x14ac:dyDescent="0.2">
      <c r="B166" s="219"/>
      <c r="M166" s="282"/>
      <c r="N166" s="281"/>
      <c r="O166" s="282"/>
    </row>
    <row r="167" spans="2:15" ht="18.75" customHeight="1" x14ac:dyDescent="0.2">
      <c r="B167" s="219"/>
      <c r="M167" s="282"/>
      <c r="N167" s="281"/>
      <c r="O167" s="282"/>
    </row>
    <row r="168" spans="2:15" ht="18.75" customHeight="1" x14ac:dyDescent="0.2">
      <c r="B168" s="219"/>
      <c r="M168" s="282"/>
      <c r="N168" s="281"/>
      <c r="O168" s="282"/>
    </row>
    <row r="169" spans="2:15" ht="18.75" customHeight="1" x14ac:dyDescent="0.2">
      <c r="B169" s="219"/>
      <c r="M169" s="282"/>
      <c r="N169" s="281"/>
      <c r="O169" s="282"/>
    </row>
    <row r="170" spans="2:15" ht="18.75" customHeight="1" x14ac:dyDescent="0.2">
      <c r="B170" s="219"/>
      <c r="M170" s="282"/>
      <c r="N170" s="281"/>
      <c r="O170" s="282"/>
    </row>
    <row r="171" spans="2:15" ht="18.75" customHeight="1" x14ac:dyDescent="0.2">
      <c r="B171" s="219"/>
      <c r="M171" s="282"/>
      <c r="N171" s="281"/>
      <c r="O171" s="282"/>
    </row>
    <row r="172" spans="2:15" ht="18.75" customHeight="1" x14ac:dyDescent="0.2">
      <c r="B172" s="219"/>
      <c r="M172" s="282"/>
      <c r="N172" s="281"/>
      <c r="O172" s="282"/>
    </row>
    <row r="173" spans="2:15" ht="18.75" customHeight="1" x14ac:dyDescent="0.2">
      <c r="B173" s="219"/>
      <c r="M173" s="282"/>
      <c r="N173" s="281"/>
      <c r="O173" s="282"/>
    </row>
    <row r="174" spans="2:15" ht="18.75" customHeight="1" x14ac:dyDescent="0.2">
      <c r="B174" s="219"/>
      <c r="M174" s="282"/>
      <c r="N174" s="281"/>
      <c r="O174" s="282"/>
    </row>
    <row r="175" spans="2:15" ht="18.75" customHeight="1" x14ac:dyDescent="0.2">
      <c r="B175" s="219"/>
      <c r="M175" s="282"/>
      <c r="N175" s="281"/>
      <c r="O175" s="282"/>
    </row>
    <row r="176" spans="2:15" ht="18.75" customHeight="1" x14ac:dyDescent="0.2">
      <c r="B176" s="219"/>
      <c r="M176" s="282"/>
      <c r="N176" s="281"/>
      <c r="O176" s="282"/>
    </row>
    <row r="177" spans="2:15" ht="18.75" customHeight="1" x14ac:dyDescent="0.2">
      <c r="B177" s="219"/>
      <c r="M177" s="282"/>
      <c r="N177" s="281"/>
      <c r="O177" s="282"/>
    </row>
    <row r="178" spans="2:15" ht="18.75" customHeight="1" x14ac:dyDescent="0.2">
      <c r="B178" s="219"/>
      <c r="M178" s="282"/>
      <c r="N178" s="281"/>
      <c r="O178" s="282"/>
    </row>
    <row r="179" spans="2:15" ht="18.75" customHeight="1" x14ac:dyDescent="0.2">
      <c r="B179" s="219"/>
      <c r="M179" s="282"/>
      <c r="N179" s="281"/>
      <c r="O179" s="282"/>
    </row>
    <row r="180" spans="2:15" ht="18.75" customHeight="1" x14ac:dyDescent="0.2">
      <c r="B180" s="219"/>
      <c r="M180" s="282"/>
      <c r="N180" s="281"/>
      <c r="O180" s="282"/>
    </row>
    <row r="181" spans="2:15" ht="18.75" customHeight="1" x14ac:dyDescent="0.2">
      <c r="B181" s="219"/>
      <c r="M181" s="282"/>
      <c r="N181" s="281"/>
      <c r="O181" s="282"/>
    </row>
    <row r="182" spans="2:15" ht="18.75" customHeight="1" x14ac:dyDescent="0.2">
      <c r="B182" s="219"/>
      <c r="M182" s="282"/>
      <c r="N182" s="281"/>
      <c r="O182" s="282"/>
    </row>
    <row r="183" spans="2:15" ht="18.75" customHeight="1" x14ac:dyDescent="0.2">
      <c r="B183" s="219"/>
      <c r="M183" s="282"/>
      <c r="N183" s="281"/>
      <c r="O183" s="282"/>
    </row>
    <row r="184" spans="2:15" ht="18.75" customHeight="1" x14ac:dyDescent="0.2">
      <c r="B184" s="219"/>
      <c r="M184" s="282"/>
      <c r="N184" s="281"/>
      <c r="O184" s="282"/>
    </row>
    <row r="185" spans="2:15" ht="18.75" customHeight="1" x14ac:dyDescent="0.2">
      <c r="B185" s="219"/>
      <c r="M185" s="282"/>
      <c r="N185" s="281"/>
      <c r="O185" s="282"/>
    </row>
    <row r="186" spans="2:15" ht="18.75" customHeight="1" x14ac:dyDescent="0.2">
      <c r="B186" s="219"/>
      <c r="M186" s="282"/>
      <c r="N186" s="281"/>
      <c r="O186" s="282"/>
    </row>
    <row r="187" spans="2:15" ht="18.75" customHeight="1" x14ac:dyDescent="0.2">
      <c r="B187" s="219"/>
      <c r="M187" s="282"/>
      <c r="N187" s="281"/>
      <c r="O187" s="282"/>
    </row>
    <row r="188" spans="2:15" ht="18.75" customHeight="1" x14ac:dyDescent="0.2">
      <c r="B188" s="219"/>
      <c r="M188" s="282"/>
      <c r="N188" s="281"/>
      <c r="O188" s="282"/>
    </row>
    <row r="189" spans="2:15" ht="18.75" customHeight="1" x14ac:dyDescent="0.2">
      <c r="B189" s="219"/>
      <c r="M189" s="282"/>
      <c r="N189" s="281"/>
      <c r="O189" s="282"/>
    </row>
    <row r="190" spans="2:15" ht="18.75" customHeight="1" x14ac:dyDescent="0.2">
      <c r="B190" s="219"/>
      <c r="M190" s="282"/>
      <c r="N190" s="281"/>
      <c r="O190" s="282"/>
    </row>
    <row r="191" spans="2:15" ht="18.75" customHeight="1" x14ac:dyDescent="0.2">
      <c r="B191" s="219"/>
      <c r="M191" s="282"/>
      <c r="N191" s="281"/>
      <c r="O191" s="282"/>
    </row>
    <row r="192" spans="2:15" ht="18.75" customHeight="1" x14ac:dyDescent="0.2">
      <c r="B192" s="219"/>
      <c r="M192" s="282"/>
      <c r="N192" s="281"/>
      <c r="O192" s="282"/>
    </row>
    <row r="193" spans="2:21" ht="18.75" customHeight="1" x14ac:dyDescent="0.2">
      <c r="B193" s="219"/>
      <c r="M193" s="282"/>
      <c r="N193" s="281"/>
      <c r="O193" s="282"/>
    </row>
    <row r="194" spans="2:21" ht="18.75" customHeight="1" x14ac:dyDescent="0.2">
      <c r="B194" s="219"/>
      <c r="M194" s="282"/>
      <c r="N194" s="281"/>
      <c r="O194" s="282"/>
      <c r="S194" s="324"/>
      <c r="T194" s="325"/>
      <c r="U194" s="325"/>
    </row>
    <row r="227" spans="19:24" x14ac:dyDescent="0.2">
      <c r="S227" s="291"/>
    </row>
    <row r="228" spans="19:24" x14ac:dyDescent="0.2">
      <c r="T228" s="326"/>
      <c r="U228" s="326"/>
      <c r="V228" s="326"/>
      <c r="W228" s="327"/>
    </row>
    <row r="229" spans="19:24" x14ac:dyDescent="0.2">
      <c r="T229" s="326"/>
      <c r="U229" s="326"/>
      <c r="V229" s="326"/>
      <c r="W229" s="327"/>
    </row>
    <row r="230" spans="19:24" x14ac:dyDescent="0.2">
      <c r="T230" s="326"/>
      <c r="U230" s="326"/>
      <c r="V230" s="326"/>
      <c r="W230" s="327"/>
      <c r="X230" s="304"/>
    </row>
  </sheetData>
  <sheetProtection algorithmName="SHA-512" hashValue="xtwOGKYCtsb5+yPJ02wFOdv8sfFLODlEcbHuSQ3xmTKXbSX4j2ntT7PChPmrgyRGQ73TbPad5ZnEhmpSsVtj9A==" saltValue="0ePylnyJrrlnNLTyLg1Lww==" spinCount="100000" sheet="1" objects="1" scenarios="1" selectLockedCells="1" selectUnlockedCells="1"/>
  <sortState ref="C93:G99">
    <sortCondition descending="1" ref="F93"/>
  </sortState>
  <mergeCells count="72">
    <mergeCell ref="H57:H58"/>
    <mergeCell ref="B71:C71"/>
    <mergeCell ref="B88:C88"/>
    <mergeCell ref="B92:G92"/>
    <mergeCell ref="D93:D94"/>
    <mergeCell ref="E93:E94"/>
    <mergeCell ref="F93:F94"/>
    <mergeCell ref="G93:G94"/>
    <mergeCell ref="F57:F58"/>
    <mergeCell ref="B61:C61"/>
    <mergeCell ref="B68:C68"/>
    <mergeCell ref="B67:C67"/>
    <mergeCell ref="G74:G75"/>
    <mergeCell ref="F74:F75"/>
    <mergeCell ref="B93:C94"/>
    <mergeCell ref="B86:C86"/>
    <mergeCell ref="N93:N94"/>
    <mergeCell ref="F130:F131"/>
    <mergeCell ref="I102:J102"/>
    <mergeCell ref="I93:J94"/>
    <mergeCell ref="I92:N92"/>
    <mergeCell ref="K93:K94"/>
    <mergeCell ref="L93:L94"/>
    <mergeCell ref="M93:M94"/>
    <mergeCell ref="B135:C135"/>
    <mergeCell ref="B102:C102"/>
    <mergeCell ref="B130:C131"/>
    <mergeCell ref="D130:D131"/>
    <mergeCell ref="E130:E131"/>
    <mergeCell ref="B132:C132"/>
    <mergeCell ref="B133:C133"/>
    <mergeCell ref="B134:C134"/>
    <mergeCell ref="A1:P2"/>
    <mergeCell ref="B43:B44"/>
    <mergeCell ref="C43:C44"/>
    <mergeCell ref="D43:D44"/>
    <mergeCell ref="E43:E44"/>
    <mergeCell ref="F43:F44"/>
    <mergeCell ref="G43:G44"/>
    <mergeCell ref="B4:J19"/>
    <mergeCell ref="B21:E21"/>
    <mergeCell ref="G21:J21"/>
    <mergeCell ref="B35:E36"/>
    <mergeCell ref="B57:C58"/>
    <mergeCell ref="B63:C63"/>
    <mergeCell ref="B79:C79"/>
    <mergeCell ref="B64:C64"/>
    <mergeCell ref="B80:C80"/>
    <mergeCell ref="B59:C59"/>
    <mergeCell ref="B60:C60"/>
    <mergeCell ref="B77:C77"/>
    <mergeCell ref="B84:C84"/>
    <mergeCell ref="B83:C83"/>
    <mergeCell ref="B81:C81"/>
    <mergeCell ref="B82:C82"/>
    <mergeCell ref="B87:C87"/>
    <mergeCell ref="A146:P147"/>
    <mergeCell ref="B85:C85"/>
    <mergeCell ref="B76:C76"/>
    <mergeCell ref="B78:C78"/>
    <mergeCell ref="G57:G58"/>
    <mergeCell ref="B62:C62"/>
    <mergeCell ref="B65:C65"/>
    <mergeCell ref="B69:C69"/>
    <mergeCell ref="B74:C75"/>
    <mergeCell ref="B70:C70"/>
    <mergeCell ref="B72:F72"/>
    <mergeCell ref="E57:E58"/>
    <mergeCell ref="D57:D58"/>
    <mergeCell ref="D74:D75"/>
    <mergeCell ref="E74:E75"/>
    <mergeCell ref="B66:C66"/>
  </mergeCells>
  <conditionalFormatting sqref="F45:G47 E23:E24 G102 E32 G84:G88">
    <cfRule type="cellIs" dxfId="8154" priority="86" operator="lessThan">
      <formula>0</formula>
    </cfRule>
  </conditionalFormatting>
  <conditionalFormatting sqref="G59:G60">
    <cfRule type="cellIs" dxfId="8153" priority="70" operator="lessThan">
      <formula>0</formula>
    </cfRule>
  </conditionalFormatting>
  <conditionalFormatting sqref="G95:G96">
    <cfRule type="cellIs" dxfId="8152" priority="60" operator="lessThan">
      <formula>0</formula>
    </cfRule>
  </conditionalFormatting>
  <conditionalFormatting sqref="E26">
    <cfRule type="cellIs" dxfId="8151" priority="47" operator="lessThan">
      <formula>0</formula>
    </cfRule>
  </conditionalFormatting>
  <conditionalFormatting sqref="E25">
    <cfRule type="cellIs" dxfId="8150" priority="48" operator="lessThan">
      <formula>0</formula>
    </cfRule>
  </conditionalFormatting>
  <conditionalFormatting sqref="E27">
    <cfRule type="cellIs" dxfId="8149" priority="46" operator="lessThan">
      <formula>0</formula>
    </cfRule>
  </conditionalFormatting>
  <conditionalFormatting sqref="D135">
    <cfRule type="cellIs" dxfId="8148" priority="52" operator="lessThan">
      <formula>0</formula>
    </cfRule>
  </conditionalFormatting>
  <conditionalFormatting sqref="E135">
    <cfRule type="cellIs" dxfId="8147" priority="51" operator="lessThan">
      <formula>0</formula>
    </cfRule>
  </conditionalFormatting>
  <conditionalFormatting sqref="F135">
    <cfRule type="cellIs" dxfId="8146" priority="50" operator="lessThan">
      <formula>0</formula>
    </cfRule>
  </conditionalFormatting>
  <conditionalFormatting sqref="E31">
    <cfRule type="cellIs" dxfId="8145" priority="42" operator="lessThan">
      <formula>0</formula>
    </cfRule>
  </conditionalFormatting>
  <conditionalFormatting sqref="E28">
    <cfRule type="cellIs" dxfId="8144" priority="45" operator="lessThan">
      <formula>0</formula>
    </cfRule>
  </conditionalFormatting>
  <conditionalFormatting sqref="E29">
    <cfRule type="cellIs" dxfId="8143" priority="44" operator="lessThan">
      <formula>0</formula>
    </cfRule>
  </conditionalFormatting>
  <conditionalFormatting sqref="E30">
    <cfRule type="cellIs" dxfId="8142" priority="43" operator="lessThan">
      <formula>0</formula>
    </cfRule>
  </conditionalFormatting>
  <conditionalFormatting sqref="J23:J24 J32">
    <cfRule type="cellIs" dxfId="8141" priority="41" operator="lessThan">
      <formula>0</formula>
    </cfRule>
  </conditionalFormatting>
  <conditionalFormatting sqref="J25">
    <cfRule type="cellIs" dxfId="8140" priority="40" operator="lessThan">
      <formula>0</formula>
    </cfRule>
  </conditionalFormatting>
  <conditionalFormatting sqref="J26">
    <cfRule type="cellIs" dxfId="8139" priority="39" operator="lessThan">
      <formula>0</formula>
    </cfRule>
  </conditionalFormatting>
  <conditionalFormatting sqref="J27">
    <cfRule type="cellIs" dxfId="8138" priority="38" operator="lessThan">
      <formula>0</formula>
    </cfRule>
  </conditionalFormatting>
  <conditionalFormatting sqref="J28">
    <cfRule type="cellIs" dxfId="8137" priority="37" operator="lessThan">
      <formula>0</formula>
    </cfRule>
  </conditionalFormatting>
  <conditionalFormatting sqref="J29">
    <cfRule type="cellIs" dxfId="8136" priority="36" operator="lessThan">
      <formula>0</formula>
    </cfRule>
  </conditionalFormatting>
  <conditionalFormatting sqref="J30">
    <cfRule type="cellIs" dxfId="8135" priority="35" operator="lessThan">
      <formula>0</formula>
    </cfRule>
  </conditionalFormatting>
  <conditionalFormatting sqref="J31">
    <cfRule type="cellIs" dxfId="8134" priority="34" operator="lessThan">
      <formula>0</formula>
    </cfRule>
  </conditionalFormatting>
  <conditionalFormatting sqref="G61">
    <cfRule type="cellIs" dxfId="8133" priority="33" operator="lessThan">
      <formula>0</formula>
    </cfRule>
  </conditionalFormatting>
  <conditionalFormatting sqref="G62">
    <cfRule type="cellIs" dxfId="8132" priority="32" operator="lessThan">
      <formula>0</formula>
    </cfRule>
  </conditionalFormatting>
  <conditionalFormatting sqref="G63">
    <cfRule type="cellIs" dxfId="8131" priority="31" operator="lessThan">
      <formula>0</formula>
    </cfRule>
  </conditionalFormatting>
  <conditionalFormatting sqref="G64:G65">
    <cfRule type="cellIs" dxfId="8130" priority="30" operator="lessThan">
      <formula>0</formula>
    </cfRule>
  </conditionalFormatting>
  <conditionalFormatting sqref="G66:G71">
    <cfRule type="cellIs" dxfId="8129" priority="29" operator="lessThan">
      <formula>0</formula>
    </cfRule>
  </conditionalFormatting>
  <conditionalFormatting sqref="G76:G78">
    <cfRule type="cellIs" dxfId="8128" priority="28" operator="lessThan">
      <formula>0</formula>
    </cfRule>
  </conditionalFormatting>
  <conditionalFormatting sqref="G76:G79">
    <cfRule type="cellIs" dxfId="8127" priority="27" operator="lessThan">
      <formula>0</formula>
    </cfRule>
  </conditionalFormatting>
  <conditionalFormatting sqref="G80">
    <cfRule type="cellIs" dxfId="8126" priority="26" operator="lessThan">
      <formula>0</formula>
    </cfRule>
  </conditionalFormatting>
  <conditionalFormatting sqref="G81">
    <cfRule type="cellIs" dxfId="8125" priority="25" operator="lessThan">
      <formula>0</formula>
    </cfRule>
  </conditionalFormatting>
  <conditionalFormatting sqref="G82:G83">
    <cfRule type="cellIs" dxfId="8124" priority="24" operator="lessThan">
      <formula>0</formula>
    </cfRule>
  </conditionalFormatting>
  <conditionalFormatting sqref="G97">
    <cfRule type="cellIs" dxfId="8123" priority="22" operator="lessThan">
      <formula>0</formula>
    </cfRule>
  </conditionalFormatting>
  <conditionalFormatting sqref="G100">
    <cfRule type="cellIs" dxfId="8122" priority="21" operator="lessThan">
      <formula>0</formula>
    </cfRule>
  </conditionalFormatting>
  <conditionalFormatting sqref="G99">
    <cfRule type="cellIs" dxfId="8121" priority="20" operator="lessThan">
      <formula>0</formula>
    </cfRule>
  </conditionalFormatting>
  <conditionalFormatting sqref="N98">
    <cfRule type="cellIs" dxfId="8120" priority="14" operator="lessThan">
      <formula>0</formula>
    </cfRule>
  </conditionalFormatting>
  <conditionalFormatting sqref="N102">
    <cfRule type="cellIs" dxfId="8119" priority="17" operator="lessThan">
      <formula>0</formula>
    </cfRule>
  </conditionalFormatting>
  <conditionalFormatting sqref="N95:N96">
    <cfRule type="cellIs" dxfId="8118" priority="16" operator="lessThan">
      <formula>0</formula>
    </cfRule>
  </conditionalFormatting>
  <conditionalFormatting sqref="N97">
    <cfRule type="cellIs" dxfId="8117" priority="15" operator="lessThan">
      <formula>0</formula>
    </cfRule>
  </conditionalFormatting>
  <conditionalFormatting sqref="G100">
    <cfRule type="cellIs" dxfId="8116" priority="7" operator="lessThan">
      <formula>0</formula>
    </cfRule>
  </conditionalFormatting>
  <conditionalFormatting sqref="N99">
    <cfRule type="cellIs" dxfId="8115" priority="12" operator="lessThan">
      <formula>0</formula>
    </cfRule>
  </conditionalFormatting>
  <conditionalFormatting sqref="N100">
    <cfRule type="cellIs" dxfId="8114" priority="11" operator="lessThan">
      <formula>0</formula>
    </cfRule>
  </conditionalFormatting>
  <conditionalFormatting sqref="N101">
    <cfRule type="cellIs" dxfId="8113" priority="9" operator="lessThan">
      <formula>0</formula>
    </cfRule>
  </conditionalFormatting>
  <conditionalFormatting sqref="G101">
    <cfRule type="cellIs" dxfId="8112" priority="8" operator="lessThan">
      <formula>0</formula>
    </cfRule>
  </conditionalFormatting>
  <conditionalFormatting sqref="G99">
    <cfRule type="cellIs" dxfId="8111" priority="3" operator="lessThan">
      <formula>0</formula>
    </cfRule>
  </conditionalFormatting>
  <conditionalFormatting sqref="G99">
    <cfRule type="cellIs" dxfId="8110" priority="6" operator="lessThan">
      <formula>0</formula>
    </cfRule>
  </conditionalFormatting>
  <conditionalFormatting sqref="G99">
    <cfRule type="cellIs" dxfId="8109" priority="1" operator="lessThan">
      <formula>0</formula>
    </cfRule>
  </conditionalFormatting>
  <conditionalFormatting sqref="G98">
    <cfRule type="cellIs" dxfId="8108" priority="4" operator="lessThan">
      <formula>0</formula>
    </cfRule>
  </conditionalFormatting>
  <conditionalFormatting sqref="G98">
    <cfRule type="cellIs" dxfId="8107" priority="2" operator="lessThan">
      <formula>0</formula>
    </cfRule>
  </conditionalFormatting>
  <pageMargins left="0.7" right="0.7" top="0.75" bottom="0.75" header="0.3" footer="0.3"/>
  <pageSetup orientation="portrait" r:id="rId1"/>
  <ignoredErrors>
    <ignoredError sqref="D10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AQ133"/>
  <sheetViews>
    <sheetView zoomScale="77" zoomScaleNormal="77" workbookViewId="0">
      <selection activeCell="AM53" sqref="AM53"/>
    </sheetView>
  </sheetViews>
  <sheetFormatPr baseColWidth="10" defaultColWidth="11.42578125" defaultRowHeight="15" x14ac:dyDescent="0.25"/>
  <cols>
    <col min="4" max="4" width="16.140625" customWidth="1"/>
    <col min="7" max="7" width="13" bestFit="1" customWidth="1"/>
    <col min="9" max="9" width="13" bestFit="1" customWidth="1"/>
    <col min="12" max="20" width="11.42578125" customWidth="1"/>
    <col min="33" max="33" width="20.5703125" customWidth="1"/>
    <col min="34" max="34" width="14.42578125" customWidth="1"/>
    <col min="35" max="35" width="15.7109375" customWidth="1"/>
    <col min="36" max="36" width="13.42578125" customWidth="1"/>
    <col min="37" max="37" width="13.28515625" customWidth="1"/>
    <col min="40" max="40" width="17.7109375" customWidth="1"/>
    <col min="43" max="43" width="14.28515625" customWidth="1"/>
  </cols>
  <sheetData>
    <row r="2" spans="2:40" ht="15.75" customHeight="1" thickBot="1" x14ac:dyDescent="0.3">
      <c r="B2" s="711" t="s">
        <v>927</v>
      </c>
      <c r="C2" s="711"/>
      <c r="D2" s="711"/>
      <c r="E2" s="117"/>
      <c r="F2" s="116"/>
      <c r="G2" s="117"/>
      <c r="H2" s="117"/>
      <c r="L2" s="711" t="s">
        <v>928</v>
      </c>
      <c r="M2" s="711"/>
      <c r="N2" s="711"/>
      <c r="V2" s="711" t="s">
        <v>251</v>
      </c>
      <c r="W2" s="711"/>
      <c r="X2" s="711"/>
      <c r="AJ2" s="181"/>
      <c r="AK2" s="181"/>
      <c r="AL2" s="181"/>
      <c r="AM2" s="181"/>
      <c r="AN2" s="181"/>
    </row>
    <row r="3" spans="2:40" x14ac:dyDescent="0.25">
      <c r="B3" t="s">
        <v>252</v>
      </c>
      <c r="L3" t="s">
        <v>252</v>
      </c>
      <c r="V3" t="s">
        <v>252</v>
      </c>
    </row>
    <row r="4" spans="2:40" ht="15.75" customHeight="1" thickBot="1" x14ac:dyDescent="0.3">
      <c r="B4" t="s">
        <v>37</v>
      </c>
      <c r="E4" t="s">
        <v>253</v>
      </c>
      <c r="F4" t="s">
        <v>254</v>
      </c>
      <c r="G4" t="s">
        <v>255</v>
      </c>
      <c r="H4" t="s">
        <v>256</v>
      </c>
      <c r="I4" t="s">
        <v>257</v>
      </c>
      <c r="J4" t="s">
        <v>258</v>
      </c>
      <c r="L4" t="s">
        <v>37</v>
      </c>
      <c r="O4" t="s">
        <v>253</v>
      </c>
      <c r="P4" t="s">
        <v>254</v>
      </c>
      <c r="Q4" t="s">
        <v>255</v>
      </c>
      <c r="R4" t="s">
        <v>256</v>
      </c>
      <c r="S4" t="s">
        <v>257</v>
      </c>
      <c r="T4" t="s">
        <v>258</v>
      </c>
      <c r="V4" t="s">
        <v>37</v>
      </c>
      <c r="Y4" t="s">
        <v>253</v>
      </c>
      <c r="Z4" t="s">
        <v>254</v>
      </c>
      <c r="AA4" t="s">
        <v>255</v>
      </c>
      <c r="AB4" t="s">
        <v>256</v>
      </c>
      <c r="AC4" t="s">
        <v>257</v>
      </c>
      <c r="AD4" t="s">
        <v>258</v>
      </c>
    </row>
    <row r="5" spans="2:40" ht="15.75" thickBot="1" x14ac:dyDescent="0.3">
      <c r="B5" s="676" t="s">
        <v>259</v>
      </c>
      <c r="C5" s="677"/>
      <c r="D5" s="114" t="s">
        <v>260</v>
      </c>
      <c r="E5" s="117">
        <v>10430</v>
      </c>
      <c r="F5" s="116">
        <v>3589</v>
      </c>
      <c r="G5" s="117">
        <v>18905</v>
      </c>
      <c r="H5" s="117">
        <v>10588</v>
      </c>
      <c r="I5" s="141">
        <f>+E5+F5+G5+G5+H5+H5</f>
        <v>73005</v>
      </c>
      <c r="J5" s="28">
        <f>+E5+F5+G5+H5</f>
        <v>43512</v>
      </c>
      <c r="L5" s="697" t="s">
        <v>259</v>
      </c>
      <c r="M5" s="698"/>
      <c r="N5" s="114" t="s">
        <v>260</v>
      </c>
      <c r="O5" s="133">
        <v>9770</v>
      </c>
      <c r="P5" s="133">
        <v>4897</v>
      </c>
      <c r="Q5" s="133">
        <v>18062</v>
      </c>
      <c r="R5" s="133">
        <v>8984</v>
      </c>
      <c r="S5" s="141">
        <f t="shared" ref="S5:S13" si="0">+O5+P5+Q5+Q5+R5+R5</f>
        <v>68759</v>
      </c>
      <c r="T5" s="28">
        <f>+O5+P5+Q5+R5</f>
        <v>41713</v>
      </c>
      <c r="V5" s="697" t="s">
        <v>259</v>
      </c>
      <c r="W5" s="698"/>
      <c r="X5" s="114" t="s">
        <v>260</v>
      </c>
      <c r="Y5" s="133"/>
      <c r="Z5" s="133"/>
      <c r="AA5" s="133"/>
      <c r="AB5" s="133"/>
      <c r="AC5" s="141">
        <f>+Y5+Z5+AA5+AA5+AB5+AB5</f>
        <v>0</v>
      </c>
      <c r="AD5" s="28">
        <f>+Y5+Z5+AA5+AB5</f>
        <v>0</v>
      </c>
    </row>
    <row r="6" spans="2:40" ht="15.75" thickBot="1" x14ac:dyDescent="0.3">
      <c r="B6" s="678"/>
      <c r="C6" s="679"/>
      <c r="D6" s="116" t="s">
        <v>261</v>
      </c>
      <c r="E6" s="115">
        <v>13992</v>
      </c>
      <c r="F6" s="115">
        <v>446</v>
      </c>
      <c r="G6" s="115">
        <v>25585</v>
      </c>
      <c r="H6" s="115">
        <v>2715</v>
      </c>
      <c r="I6" s="142">
        <f>+E6+F6+G6+G6+H6+H6</f>
        <v>71038</v>
      </c>
      <c r="J6" s="28">
        <f t="shared" ref="J6:J12" si="1">+E6+F6+G6+H6</f>
        <v>42738</v>
      </c>
      <c r="L6" s="699"/>
      <c r="M6" s="700"/>
      <c r="N6" s="116" t="s">
        <v>261</v>
      </c>
      <c r="O6" s="134">
        <v>15488</v>
      </c>
      <c r="P6" s="135">
        <v>142</v>
      </c>
      <c r="Q6" s="134">
        <v>24840</v>
      </c>
      <c r="R6" s="134">
        <v>1801</v>
      </c>
      <c r="S6" s="142">
        <f t="shared" si="0"/>
        <v>68912</v>
      </c>
      <c r="T6" s="28">
        <f t="shared" ref="T6:T12" si="2">+O6+P6+Q6+R6</f>
        <v>42271</v>
      </c>
      <c r="V6" s="699"/>
      <c r="W6" s="700"/>
      <c r="X6" s="116" t="s">
        <v>261</v>
      </c>
      <c r="Y6" s="134"/>
      <c r="Z6" s="135"/>
      <c r="AA6" s="134"/>
      <c r="AB6" s="134"/>
      <c r="AC6" s="142">
        <f t="shared" ref="AC6:AC14" si="3">+Y6+Z6+AA6+AA6+AB6+AB6</f>
        <v>0</v>
      </c>
      <c r="AD6" s="28">
        <f t="shared" ref="AD6:AD11" si="4">+Y6+Z6+AA6+AB6</f>
        <v>0</v>
      </c>
    </row>
    <row r="7" spans="2:40" ht="15" customHeight="1" x14ac:dyDescent="0.25">
      <c r="B7" s="705" t="s">
        <v>262</v>
      </c>
      <c r="C7" s="706"/>
      <c r="D7" s="114" t="s">
        <v>260</v>
      </c>
      <c r="E7" s="115">
        <v>3659</v>
      </c>
      <c r="F7" s="115">
        <v>3719</v>
      </c>
      <c r="G7" s="115">
        <v>11759</v>
      </c>
      <c r="H7" s="115">
        <v>5071</v>
      </c>
      <c r="I7" s="143">
        <f>+E7+F7+G7+G7+H7+H7</f>
        <v>41038</v>
      </c>
      <c r="J7" s="28">
        <f t="shared" si="1"/>
        <v>24208</v>
      </c>
      <c r="L7" s="693" t="s">
        <v>262</v>
      </c>
      <c r="M7" s="694"/>
      <c r="N7" s="114" t="s">
        <v>260</v>
      </c>
      <c r="O7" s="115">
        <v>2856</v>
      </c>
      <c r="P7" s="115">
        <v>3787</v>
      </c>
      <c r="Q7" s="115">
        <v>10749</v>
      </c>
      <c r="R7" s="115">
        <v>3460</v>
      </c>
      <c r="S7" s="143">
        <f t="shared" si="0"/>
        <v>35061</v>
      </c>
      <c r="T7" s="28">
        <f t="shared" si="2"/>
        <v>20852</v>
      </c>
      <c r="V7" s="693" t="s">
        <v>262</v>
      </c>
      <c r="W7" s="694"/>
      <c r="X7" s="114" t="s">
        <v>260</v>
      </c>
      <c r="Y7" s="115"/>
      <c r="Z7" s="115"/>
      <c r="AA7" s="115"/>
      <c r="AB7" s="115"/>
      <c r="AC7" s="143">
        <f t="shared" si="3"/>
        <v>0</v>
      </c>
      <c r="AD7" s="28">
        <f t="shared" si="4"/>
        <v>0</v>
      </c>
    </row>
    <row r="8" spans="2:40" ht="15.75" thickBot="1" x14ac:dyDescent="0.3">
      <c r="B8" s="707"/>
      <c r="C8" s="708"/>
      <c r="D8" s="116" t="s">
        <v>261</v>
      </c>
      <c r="E8" s="117">
        <v>7229</v>
      </c>
      <c r="F8" s="117">
        <v>353</v>
      </c>
      <c r="G8" s="117">
        <v>16614</v>
      </c>
      <c r="H8" s="117">
        <v>945</v>
      </c>
      <c r="I8" s="144">
        <f t="shared" ref="I8:I13" si="5">+E8+F8+G8+G8+H8+H8</f>
        <v>42700</v>
      </c>
      <c r="J8" s="28">
        <f t="shared" si="1"/>
        <v>25141</v>
      </c>
      <c r="L8" s="695"/>
      <c r="M8" s="696"/>
      <c r="N8" s="116" t="s">
        <v>261</v>
      </c>
      <c r="O8" s="117">
        <v>7498</v>
      </c>
      <c r="P8" s="117">
        <v>69</v>
      </c>
      <c r="Q8" s="117">
        <v>11060</v>
      </c>
      <c r="R8" s="117">
        <v>2089</v>
      </c>
      <c r="S8" s="144">
        <f t="shared" si="0"/>
        <v>33865</v>
      </c>
      <c r="T8" s="28">
        <f t="shared" si="2"/>
        <v>20716</v>
      </c>
      <c r="V8" s="695"/>
      <c r="W8" s="696"/>
      <c r="X8" s="116" t="s">
        <v>261</v>
      </c>
      <c r="Y8" s="117"/>
      <c r="Z8" s="117"/>
      <c r="AA8" s="117"/>
      <c r="AB8" s="117"/>
      <c r="AC8" s="144">
        <f t="shared" si="3"/>
        <v>0</v>
      </c>
      <c r="AD8" s="28">
        <f t="shared" si="4"/>
        <v>0</v>
      </c>
    </row>
    <row r="9" spans="2:40" ht="15" customHeight="1" x14ac:dyDescent="0.25">
      <c r="B9" s="701" t="s">
        <v>263</v>
      </c>
      <c r="C9" s="702"/>
      <c r="D9" s="114" t="s">
        <v>260</v>
      </c>
      <c r="E9" s="114">
        <v>723</v>
      </c>
      <c r="F9" s="115">
        <v>22</v>
      </c>
      <c r="G9" s="115">
        <v>2454</v>
      </c>
      <c r="H9" s="114">
        <v>135</v>
      </c>
      <c r="I9" s="143">
        <f t="shared" si="5"/>
        <v>5923</v>
      </c>
      <c r="J9" s="28">
        <f t="shared" si="1"/>
        <v>3334</v>
      </c>
      <c r="L9" s="712" t="s">
        <v>263</v>
      </c>
      <c r="M9" s="713"/>
      <c r="N9" s="114" t="s">
        <v>260</v>
      </c>
      <c r="O9" s="114">
        <v>692</v>
      </c>
      <c r="P9" s="115">
        <v>28</v>
      </c>
      <c r="Q9" s="115">
        <v>1508</v>
      </c>
      <c r="R9" s="114">
        <v>300</v>
      </c>
      <c r="S9" s="143">
        <f t="shared" si="0"/>
        <v>4336</v>
      </c>
      <c r="T9" s="28">
        <f t="shared" si="2"/>
        <v>2528</v>
      </c>
      <c r="V9" s="712" t="s">
        <v>263</v>
      </c>
      <c r="W9" s="713"/>
      <c r="X9" s="114" t="s">
        <v>260</v>
      </c>
      <c r="Y9" s="114"/>
      <c r="Z9" s="115"/>
      <c r="AA9" s="115"/>
      <c r="AB9" s="114"/>
      <c r="AC9" s="143">
        <f t="shared" si="3"/>
        <v>0</v>
      </c>
      <c r="AD9" s="28">
        <f t="shared" si="4"/>
        <v>0</v>
      </c>
    </row>
    <row r="10" spans="2:40" ht="15.75" thickBot="1" x14ac:dyDescent="0.3">
      <c r="B10" s="703"/>
      <c r="C10" s="704"/>
      <c r="D10" s="116" t="s">
        <v>261</v>
      </c>
      <c r="E10" s="117">
        <v>552</v>
      </c>
      <c r="F10" s="117">
        <v>208</v>
      </c>
      <c r="G10" s="117">
        <v>2276</v>
      </c>
      <c r="H10" s="117">
        <v>323</v>
      </c>
      <c r="I10" s="144">
        <f t="shared" si="5"/>
        <v>5958</v>
      </c>
      <c r="J10" s="28">
        <f t="shared" si="1"/>
        <v>3359</v>
      </c>
      <c r="L10" s="714"/>
      <c r="M10" s="715"/>
      <c r="N10" s="116" t="s">
        <v>261</v>
      </c>
      <c r="O10" s="117">
        <v>312</v>
      </c>
      <c r="P10" s="117">
        <v>105</v>
      </c>
      <c r="Q10" s="117">
        <v>1592</v>
      </c>
      <c r="R10" s="117">
        <v>187</v>
      </c>
      <c r="S10" s="144">
        <f t="shared" si="0"/>
        <v>3975</v>
      </c>
      <c r="T10" s="28">
        <f t="shared" si="2"/>
        <v>2196</v>
      </c>
      <c r="V10" s="714"/>
      <c r="W10" s="715"/>
      <c r="X10" s="116" t="s">
        <v>261</v>
      </c>
      <c r="Y10" s="117"/>
      <c r="Z10" s="117"/>
      <c r="AA10" s="117"/>
      <c r="AB10" s="117"/>
      <c r="AC10" s="144">
        <f t="shared" si="3"/>
        <v>0</v>
      </c>
      <c r="AD10" s="28">
        <f t="shared" si="4"/>
        <v>0</v>
      </c>
    </row>
    <row r="11" spans="2:40" ht="15.75" thickBot="1" x14ac:dyDescent="0.3">
      <c r="B11" s="680" t="s">
        <v>264</v>
      </c>
      <c r="C11" s="681"/>
      <c r="D11" s="118" t="s">
        <v>261</v>
      </c>
      <c r="E11" s="119">
        <v>3</v>
      </c>
      <c r="F11" s="118"/>
      <c r="G11" s="119">
        <v>37</v>
      </c>
      <c r="H11" s="119"/>
      <c r="I11" s="144">
        <f t="shared" si="5"/>
        <v>77</v>
      </c>
      <c r="J11" s="28">
        <f t="shared" si="1"/>
        <v>40</v>
      </c>
      <c r="L11" s="709" t="s">
        <v>264</v>
      </c>
      <c r="M11" s="710"/>
      <c r="N11" s="118" t="s">
        <v>261</v>
      </c>
      <c r="O11" s="119"/>
      <c r="P11" s="118"/>
      <c r="Q11" s="119">
        <v>23</v>
      </c>
      <c r="R11" s="119">
        <v>17</v>
      </c>
      <c r="S11" s="145">
        <f t="shared" si="0"/>
        <v>80</v>
      </c>
      <c r="T11" s="28">
        <f t="shared" si="2"/>
        <v>40</v>
      </c>
      <c r="V11" s="712" t="s">
        <v>264</v>
      </c>
      <c r="W11" s="713"/>
      <c r="X11" s="114" t="s">
        <v>260</v>
      </c>
      <c r="Y11" s="114"/>
      <c r="Z11" s="115"/>
      <c r="AA11" s="115"/>
      <c r="AB11" s="114"/>
      <c r="AC11" s="143">
        <f t="shared" si="3"/>
        <v>0</v>
      </c>
      <c r="AD11" s="28">
        <f t="shared" si="4"/>
        <v>0</v>
      </c>
    </row>
    <row r="12" spans="2:40" ht="15.75" thickBot="1" x14ac:dyDescent="0.3">
      <c r="B12" s="701" t="s">
        <v>265</v>
      </c>
      <c r="C12" s="702"/>
      <c r="D12" s="114" t="s">
        <v>260</v>
      </c>
      <c r="E12" s="114"/>
      <c r="F12" s="115"/>
      <c r="G12" s="115"/>
      <c r="H12" s="114"/>
      <c r="I12" s="144">
        <f t="shared" si="5"/>
        <v>0</v>
      </c>
      <c r="J12" s="28">
        <f t="shared" si="1"/>
        <v>0</v>
      </c>
      <c r="L12" s="712" t="s">
        <v>265</v>
      </c>
      <c r="M12" s="713"/>
      <c r="N12" s="114" t="s">
        <v>260</v>
      </c>
      <c r="O12" s="114">
        <v>1</v>
      </c>
      <c r="P12" s="115"/>
      <c r="Q12" s="115">
        <v>13</v>
      </c>
      <c r="R12" s="114"/>
      <c r="S12" s="143">
        <f t="shared" si="0"/>
        <v>27</v>
      </c>
      <c r="T12" s="28">
        <f t="shared" si="2"/>
        <v>14</v>
      </c>
      <c r="V12" s="714"/>
      <c r="W12" s="715"/>
      <c r="X12" s="116" t="s">
        <v>261</v>
      </c>
      <c r="Y12" s="117"/>
      <c r="Z12" s="117"/>
      <c r="AA12" s="117"/>
      <c r="AB12" s="117"/>
      <c r="AC12" s="144">
        <f t="shared" si="3"/>
        <v>0</v>
      </c>
      <c r="AD12" s="28">
        <f>+Y12+Z12+AA12+AB12</f>
        <v>0</v>
      </c>
    </row>
    <row r="13" spans="2:40" ht="15.75" thickBot="1" x14ac:dyDescent="0.3">
      <c r="B13" s="703" t="s">
        <v>265</v>
      </c>
      <c r="C13" s="704"/>
      <c r="D13" s="116" t="s">
        <v>261</v>
      </c>
      <c r="E13" s="117">
        <v>16</v>
      </c>
      <c r="F13" s="117"/>
      <c r="G13" s="117">
        <v>4</v>
      </c>
      <c r="H13" s="117"/>
      <c r="I13" s="144">
        <f t="shared" si="5"/>
        <v>24</v>
      </c>
      <c r="J13" s="28">
        <f>+E13+F13+G13+H13</f>
        <v>20</v>
      </c>
      <c r="L13" s="714" t="s">
        <v>265</v>
      </c>
      <c r="M13" s="715"/>
      <c r="N13" s="116" t="s">
        <v>261</v>
      </c>
      <c r="O13" s="117"/>
      <c r="P13" s="117"/>
      <c r="Q13" s="117"/>
      <c r="R13" s="117"/>
      <c r="S13" s="144">
        <f t="shared" si="0"/>
        <v>0</v>
      </c>
      <c r="T13" s="28">
        <f>+O13+P13+Q13+R13</f>
        <v>0</v>
      </c>
      <c r="V13" s="716" t="s">
        <v>265</v>
      </c>
      <c r="W13" s="717"/>
      <c r="X13" s="114" t="s">
        <v>260</v>
      </c>
      <c r="Y13" s="114"/>
      <c r="Z13" s="115"/>
      <c r="AA13" s="115"/>
      <c r="AB13" s="114"/>
      <c r="AC13" s="143">
        <f t="shared" si="3"/>
        <v>0</v>
      </c>
      <c r="AD13" s="28">
        <f>+Y13+Z13+AA13+AB13</f>
        <v>0</v>
      </c>
    </row>
    <row r="14" spans="2:40" ht="15.75" thickBot="1" x14ac:dyDescent="0.3">
      <c r="B14" s="528"/>
      <c r="C14" s="528"/>
      <c r="G14" t="s">
        <v>266</v>
      </c>
      <c r="I14" s="146">
        <f>+I5+I7+I9+I12</f>
        <v>119966</v>
      </c>
      <c r="J14" s="146">
        <f>+J5+J7+J9+J12</f>
        <v>71054</v>
      </c>
      <c r="Q14" t="s">
        <v>266</v>
      </c>
      <c r="S14" s="146">
        <f>+S5+S7+S9+S12</f>
        <v>108183</v>
      </c>
      <c r="V14" s="718"/>
      <c r="W14" s="719"/>
      <c r="X14" s="116" t="s">
        <v>261</v>
      </c>
      <c r="Y14" s="117"/>
      <c r="Z14" s="117"/>
      <c r="AA14" s="117"/>
      <c r="AB14" s="117"/>
      <c r="AC14" s="144">
        <f t="shared" si="3"/>
        <v>0</v>
      </c>
      <c r="AD14" s="28">
        <f>+Y14+Z14+AA14+AB14</f>
        <v>0</v>
      </c>
    </row>
    <row r="15" spans="2:40" x14ac:dyDescent="0.25">
      <c r="G15" t="s">
        <v>267</v>
      </c>
      <c r="I15" s="146">
        <f>+I6+I8+I10+I13+I11</f>
        <v>119797</v>
      </c>
      <c r="J15" s="146">
        <f>+J6+J8+J10+J13+J11</f>
        <v>71298</v>
      </c>
      <c r="Q15" t="s">
        <v>267</v>
      </c>
      <c r="S15" s="146">
        <f>+S6+S8+S10+S13+S11</f>
        <v>106832</v>
      </c>
      <c r="AA15" t="s">
        <v>266</v>
      </c>
      <c r="AC15" s="146">
        <f>+AC5+AC7+AC9+AC13+AC11</f>
        <v>0</v>
      </c>
    </row>
    <row r="16" spans="2:40" x14ac:dyDescent="0.25">
      <c r="I16" s="105"/>
      <c r="S16" s="105"/>
      <c r="AA16" t="s">
        <v>267</v>
      </c>
      <c r="AC16" s="146">
        <f>+AC6+AC8+AC10+AC14+AC12</f>
        <v>0</v>
      </c>
    </row>
    <row r="17" spans="2:43" ht="15.75" thickBot="1" x14ac:dyDescent="0.3">
      <c r="B17" t="s">
        <v>39</v>
      </c>
      <c r="I17" s="105"/>
      <c r="L17" t="s">
        <v>39</v>
      </c>
      <c r="S17" s="105"/>
    </row>
    <row r="18" spans="2:43" ht="15" customHeight="1" thickBot="1" x14ac:dyDescent="0.3">
      <c r="B18" s="705" t="s">
        <v>268</v>
      </c>
      <c r="C18" s="706"/>
      <c r="D18" s="114" t="s">
        <v>260</v>
      </c>
      <c r="E18" s="115">
        <v>2076</v>
      </c>
      <c r="F18" s="115">
        <v>915</v>
      </c>
      <c r="G18" s="115">
        <v>6997</v>
      </c>
      <c r="H18" s="115">
        <v>1177</v>
      </c>
      <c r="I18" s="143">
        <f>+E18+F18+G18+G18+H18+H18</f>
        <v>19339</v>
      </c>
      <c r="J18" s="28">
        <f>+E18+F18+G18+H18</f>
        <v>11165</v>
      </c>
      <c r="L18" s="693" t="s">
        <v>268</v>
      </c>
      <c r="M18" s="694"/>
      <c r="N18" s="114" t="s">
        <v>260</v>
      </c>
      <c r="O18" s="115">
        <v>1959</v>
      </c>
      <c r="P18" s="115">
        <v>2371</v>
      </c>
      <c r="Q18" s="115">
        <v>5894</v>
      </c>
      <c r="R18" s="115">
        <v>852</v>
      </c>
      <c r="S18" s="143">
        <f>+O18+P18+Q18+Q18+R18+R18</f>
        <v>17822</v>
      </c>
      <c r="T18" s="28">
        <f>+O18+P18+Q18+R18</f>
        <v>11076</v>
      </c>
      <c r="V18" t="s">
        <v>39</v>
      </c>
      <c r="AC18" s="105"/>
    </row>
    <row r="19" spans="2:43" ht="18.75" customHeight="1" thickBot="1" x14ac:dyDescent="0.3">
      <c r="B19" s="707"/>
      <c r="C19" s="708"/>
      <c r="D19" s="116" t="s">
        <v>261</v>
      </c>
      <c r="E19" s="117">
        <v>3122</v>
      </c>
      <c r="F19" s="117">
        <v>193</v>
      </c>
      <c r="G19" s="117">
        <v>6316</v>
      </c>
      <c r="H19" s="117">
        <v>2193</v>
      </c>
      <c r="I19" s="144">
        <f>+E19+F19+G19+G19+H19+H19</f>
        <v>20333</v>
      </c>
      <c r="J19" s="28">
        <f>+E19+F19+G19+H19</f>
        <v>11824</v>
      </c>
      <c r="L19" s="695"/>
      <c r="M19" s="696"/>
      <c r="N19" s="116" t="s">
        <v>261</v>
      </c>
      <c r="O19" s="117">
        <v>3614</v>
      </c>
      <c r="P19" s="117">
        <v>174</v>
      </c>
      <c r="Q19" s="117">
        <v>5152</v>
      </c>
      <c r="R19" s="117">
        <v>1818</v>
      </c>
      <c r="S19" s="144">
        <f>+O19+P19+Q19+Q19+R19+R19</f>
        <v>17728</v>
      </c>
      <c r="T19" s="28">
        <f>+O19+P19+Q19+R19</f>
        <v>10758</v>
      </c>
      <c r="V19" s="722" t="s">
        <v>268</v>
      </c>
      <c r="W19" s="723"/>
      <c r="X19" s="114" t="s">
        <v>260</v>
      </c>
      <c r="Y19" s="115"/>
      <c r="Z19" s="115"/>
      <c r="AA19" s="115"/>
      <c r="AB19" s="115"/>
      <c r="AC19" s="143">
        <f>+Y19+Z19+AA19+AA19+AB19+AB19</f>
        <v>0</v>
      </c>
      <c r="AD19" s="28">
        <f>+Y19+Z19+AA19+AB19</f>
        <v>0</v>
      </c>
    </row>
    <row r="20" spans="2:43" ht="19.5" customHeight="1" thickBot="1" x14ac:dyDescent="0.3">
      <c r="B20" s="680" t="s">
        <v>269</v>
      </c>
      <c r="C20" s="681"/>
      <c r="D20" s="118" t="s">
        <v>261</v>
      </c>
      <c r="E20" s="119"/>
      <c r="F20" s="118"/>
      <c r="G20" s="119"/>
      <c r="H20" s="119"/>
      <c r="I20" s="144">
        <f>+E20+F20+G20+G20+H20+H20</f>
        <v>0</v>
      </c>
      <c r="J20" s="28">
        <f>+E20+F20+G20+H20</f>
        <v>0</v>
      </c>
      <c r="L20" s="716" t="s">
        <v>270</v>
      </c>
      <c r="M20" s="720"/>
      <c r="N20" s="114" t="s">
        <v>260</v>
      </c>
      <c r="O20" s="115"/>
      <c r="P20" s="115"/>
      <c r="Q20" s="115">
        <v>4</v>
      </c>
      <c r="R20" s="115"/>
      <c r="S20" s="143">
        <f>+O20+P20+Q20+Q20+R20+R20</f>
        <v>8</v>
      </c>
      <c r="T20" s="28">
        <f>+O20+P20+Q20+R20</f>
        <v>4</v>
      </c>
      <c r="V20" s="724"/>
      <c r="W20" s="725"/>
      <c r="X20" s="116" t="s">
        <v>261</v>
      </c>
      <c r="Y20" s="117"/>
      <c r="Z20" s="117"/>
      <c r="AA20" s="117"/>
      <c r="AB20" s="117"/>
      <c r="AC20" s="144">
        <f>+Y20+Z20+AA20+AA20+AB20+AB20</f>
        <v>0</v>
      </c>
      <c r="AD20" s="28">
        <f>+Y20+Z20+AA20+AB20</f>
        <v>0</v>
      </c>
    </row>
    <row r="21" spans="2:43" ht="30.75" customHeight="1" thickBot="1" x14ac:dyDescent="0.3">
      <c r="B21" s="682" t="s">
        <v>270</v>
      </c>
      <c r="C21" s="683"/>
      <c r="D21" s="114" t="s">
        <v>260</v>
      </c>
      <c r="E21" s="115"/>
      <c r="F21" s="115"/>
      <c r="G21" s="115"/>
      <c r="H21" s="115"/>
      <c r="I21" s="143">
        <f>+E21+F21+G21+G21+H21+H21</f>
        <v>0</v>
      </c>
      <c r="J21" s="28">
        <f>+E21+F21+G21+H21</f>
        <v>0</v>
      </c>
      <c r="L21" s="718"/>
      <c r="M21" s="721"/>
      <c r="N21" s="116" t="s">
        <v>261</v>
      </c>
      <c r="O21" s="117">
        <v>13</v>
      </c>
      <c r="P21" s="117"/>
      <c r="Q21" s="117">
        <v>25</v>
      </c>
      <c r="R21" s="117">
        <v>28</v>
      </c>
      <c r="S21" s="144">
        <f>+O21+P21+Q21+Q21+R21+R21</f>
        <v>119</v>
      </c>
      <c r="T21" s="28">
        <f>+O21+P21+Q21+R21</f>
        <v>66</v>
      </c>
      <c r="V21" s="726" t="s">
        <v>270</v>
      </c>
      <c r="W21" s="727"/>
      <c r="X21" s="182" t="s">
        <v>261</v>
      </c>
      <c r="Y21" s="183"/>
      <c r="Z21" s="182"/>
      <c r="AA21" s="183"/>
      <c r="AB21" s="183"/>
      <c r="AC21" s="184">
        <f>+Y21+Z21+AA21+AA21+AB21+AB21</f>
        <v>0</v>
      </c>
      <c r="AD21" s="28">
        <f>+Y21+Z21+AA21+AB21</f>
        <v>0</v>
      </c>
    </row>
    <row r="22" spans="2:43" ht="15.75" customHeight="1" thickBot="1" x14ac:dyDescent="0.3">
      <c r="B22" s="684"/>
      <c r="C22" s="685"/>
      <c r="D22" s="116" t="s">
        <v>261</v>
      </c>
      <c r="E22" s="117">
        <v>1</v>
      </c>
      <c r="F22" s="117"/>
      <c r="G22" s="117"/>
      <c r="H22" s="117"/>
      <c r="I22" s="144">
        <f>+E22+F22+G22+G22+H22+H22</f>
        <v>1</v>
      </c>
      <c r="J22" s="28">
        <f>+E22+F22+G22+H22</f>
        <v>1</v>
      </c>
      <c r="Q22" t="s">
        <v>271</v>
      </c>
      <c r="S22" s="146">
        <f>S18+S20</f>
        <v>17830</v>
      </c>
      <c r="AA22" t="s">
        <v>271</v>
      </c>
      <c r="AC22" s="146">
        <f>AC19</f>
        <v>0</v>
      </c>
    </row>
    <row r="23" spans="2:43" x14ac:dyDescent="0.25">
      <c r="B23" s="528"/>
      <c r="C23" s="528"/>
      <c r="G23" t="s">
        <v>271</v>
      </c>
      <c r="I23" s="146">
        <f>I18+I21</f>
        <v>19339</v>
      </c>
      <c r="J23" s="146">
        <f>J18</f>
        <v>11165</v>
      </c>
      <c r="Q23" t="s">
        <v>272</v>
      </c>
      <c r="S23" s="146">
        <f>S19+S21</f>
        <v>17847</v>
      </c>
      <c r="AA23" t="s">
        <v>272</v>
      </c>
      <c r="AC23" s="146">
        <f>AC20+AC21</f>
        <v>0</v>
      </c>
    </row>
    <row r="24" spans="2:43" x14ac:dyDescent="0.25">
      <c r="B24" s="528"/>
      <c r="C24" s="528"/>
      <c r="G24" t="s">
        <v>272</v>
      </c>
      <c r="I24" s="146">
        <f>I19+I20+I22</f>
        <v>20334</v>
      </c>
      <c r="J24" s="146">
        <f>J19+J20+J22</f>
        <v>11825</v>
      </c>
      <c r="S24" s="105"/>
      <c r="AC24" s="105"/>
    </row>
    <row r="25" spans="2:43" ht="15.75" thickBot="1" x14ac:dyDescent="0.3">
      <c r="B25" s="528" t="s">
        <v>208</v>
      </c>
      <c r="C25" s="528"/>
      <c r="I25" s="105"/>
      <c r="L25" t="s">
        <v>208</v>
      </c>
      <c r="S25" s="105"/>
      <c r="V25" t="s">
        <v>208</v>
      </c>
      <c r="AC25" s="105"/>
    </row>
    <row r="26" spans="2:43" ht="15" customHeight="1" x14ac:dyDescent="0.25">
      <c r="B26" s="701" t="s">
        <v>273</v>
      </c>
      <c r="C26" s="702"/>
      <c r="D26" s="114" t="s">
        <v>260</v>
      </c>
      <c r="E26" s="115"/>
      <c r="F26" s="115"/>
      <c r="G26" s="115"/>
      <c r="H26" s="115"/>
      <c r="I26" s="143">
        <f>+E26+F26+G26+G26+H26+H26</f>
        <v>0</v>
      </c>
      <c r="J26" s="28">
        <f>+E26+F26+G26+H26</f>
        <v>0</v>
      </c>
      <c r="L26" s="712" t="s">
        <v>273</v>
      </c>
      <c r="M26" s="713"/>
      <c r="N26" s="114" t="s">
        <v>260</v>
      </c>
      <c r="O26" s="115"/>
      <c r="P26" s="115"/>
      <c r="Q26" s="115"/>
      <c r="R26" s="115"/>
      <c r="S26" s="143">
        <f>+O26+P26+Q26+Q26+R26+R26</f>
        <v>0</v>
      </c>
      <c r="T26" s="28">
        <f>+O26+P26+Q26+R26</f>
        <v>0</v>
      </c>
      <c r="V26" s="712" t="s">
        <v>273</v>
      </c>
      <c r="W26" s="713"/>
      <c r="X26" s="114" t="s">
        <v>260</v>
      </c>
      <c r="Y26" s="115"/>
      <c r="Z26" s="115"/>
      <c r="AA26" s="115"/>
      <c r="AB26" s="115"/>
      <c r="AC26" s="143">
        <f>+Y26+Z26+AA26+AA26+AB26+AB26</f>
        <v>0</v>
      </c>
      <c r="AD26" s="28">
        <f>+Y26+Z26+AA26+AB26</f>
        <v>0</v>
      </c>
    </row>
    <row r="27" spans="2:43" ht="15.75" thickBot="1" x14ac:dyDescent="0.3">
      <c r="B27" s="703"/>
      <c r="C27" s="704"/>
      <c r="D27" s="116" t="s">
        <v>261</v>
      </c>
      <c r="E27" s="117"/>
      <c r="F27" s="117"/>
      <c r="G27" s="117"/>
      <c r="H27" s="117"/>
      <c r="I27" s="144">
        <f>+E27+F27+G27+G27+H27+H27</f>
        <v>0</v>
      </c>
      <c r="J27" s="28">
        <f>+E27+F27+G27+H27</f>
        <v>0</v>
      </c>
      <c r="L27" s="714"/>
      <c r="M27" s="715"/>
      <c r="N27" s="116" t="s">
        <v>261</v>
      </c>
      <c r="O27" s="117"/>
      <c r="P27" s="117"/>
      <c r="Q27" s="117"/>
      <c r="R27" s="117"/>
      <c r="S27" s="144">
        <f>+O27+P27+Q27+Q27+R27+R27</f>
        <v>0</v>
      </c>
      <c r="T27" s="28">
        <f>+O27+P27+Q27+R27</f>
        <v>0</v>
      </c>
      <c r="V27" s="714"/>
      <c r="W27" s="715"/>
      <c r="X27" s="116" t="s">
        <v>261</v>
      </c>
      <c r="Y27" s="117"/>
      <c r="Z27" s="117"/>
      <c r="AA27" s="117"/>
      <c r="AB27" s="117"/>
      <c r="AC27" s="144">
        <f>+Y27+Z27+AA27+AA27+AB27+AB27</f>
        <v>0</v>
      </c>
      <c r="AD27" s="28">
        <f>+Y27+Z27+AA27+AB27</f>
        <v>0</v>
      </c>
    </row>
    <row r="28" spans="2:43" ht="15" customHeight="1" x14ac:dyDescent="0.25">
      <c r="B28" s="528"/>
      <c r="C28" s="528"/>
      <c r="I28" s="105"/>
      <c r="S28" s="105"/>
      <c r="AC28" s="105"/>
      <c r="AG28" s="689" t="s">
        <v>274</v>
      </c>
      <c r="AH28" s="689"/>
      <c r="AI28" s="689"/>
    </row>
    <row r="29" spans="2:43" ht="15.75" thickBot="1" x14ac:dyDescent="0.3">
      <c r="B29" s="528" t="s">
        <v>246</v>
      </c>
      <c r="C29" s="528"/>
      <c r="I29" s="105"/>
      <c r="L29" t="s">
        <v>246</v>
      </c>
      <c r="S29" s="105"/>
      <c r="V29" t="s">
        <v>246</v>
      </c>
      <c r="AC29" s="105"/>
      <c r="AG29" s="690" t="s">
        <v>275</v>
      </c>
      <c r="AH29" s="691"/>
      <c r="AI29" s="691"/>
      <c r="AJ29" s="691"/>
      <c r="AK29" s="692"/>
    </row>
    <row r="30" spans="2:43" x14ac:dyDescent="0.25">
      <c r="B30" s="676" t="s">
        <v>276</v>
      </c>
      <c r="C30" s="677"/>
      <c r="D30" s="114" t="s">
        <v>260</v>
      </c>
      <c r="E30" s="115">
        <v>2</v>
      </c>
      <c r="F30" s="115">
        <v>3</v>
      </c>
      <c r="G30" s="115">
        <v>2</v>
      </c>
      <c r="H30" s="115">
        <v>194</v>
      </c>
      <c r="I30" s="143">
        <f>+E30+F30+G30+G30+H30+H30</f>
        <v>397</v>
      </c>
      <c r="J30" s="28">
        <f>+E30+F30+G30+H30</f>
        <v>201</v>
      </c>
      <c r="L30" s="697" t="s">
        <v>276</v>
      </c>
      <c r="M30" s="698"/>
      <c r="N30" s="114" t="s">
        <v>260</v>
      </c>
      <c r="O30" s="115">
        <v>3</v>
      </c>
      <c r="P30" s="115">
        <v>20</v>
      </c>
      <c r="Q30" s="115">
        <v>3</v>
      </c>
      <c r="R30" s="115">
        <v>81</v>
      </c>
      <c r="S30" s="143">
        <f>+O30+P30+Q30+Q30+R30+R30</f>
        <v>191</v>
      </c>
      <c r="T30" s="28">
        <f>+O30+P30+Q30+R30</f>
        <v>107</v>
      </c>
      <c r="V30" s="697" t="s">
        <v>276</v>
      </c>
      <c r="W30" s="698"/>
      <c r="X30" s="114" t="s">
        <v>260</v>
      </c>
      <c r="Y30" s="115"/>
      <c r="Z30" s="115"/>
      <c r="AA30" s="115"/>
      <c r="AB30" s="115"/>
      <c r="AC30" s="143">
        <f>+Y30+Z30+AA30+AA30+AB30+AB30</f>
        <v>0</v>
      </c>
      <c r="AD30" s="28">
        <f>+Y30+Z30+AA30+AB30</f>
        <v>0</v>
      </c>
      <c r="AG30" s="159" t="s">
        <v>202</v>
      </c>
      <c r="AH30" s="160" t="s">
        <v>277</v>
      </c>
      <c r="AI30" s="161">
        <v>2020</v>
      </c>
      <c r="AJ30" s="161">
        <v>2021</v>
      </c>
      <c r="AK30" s="161">
        <v>2022</v>
      </c>
      <c r="AO30" s="673" t="s">
        <v>248</v>
      </c>
      <c r="AP30" s="673"/>
      <c r="AQ30" s="673"/>
    </row>
    <row r="31" spans="2:43" ht="15.75" thickBot="1" x14ac:dyDescent="0.3">
      <c r="B31" s="678"/>
      <c r="C31" s="679"/>
      <c r="D31" s="116" t="s">
        <v>261</v>
      </c>
      <c r="E31" s="117">
        <v>6</v>
      </c>
      <c r="F31" s="117"/>
      <c r="G31" s="117">
        <v>174</v>
      </c>
      <c r="H31" s="117">
        <v>2</v>
      </c>
      <c r="I31" s="144">
        <f>+E31+F31+G31+G31+H31+H31</f>
        <v>358</v>
      </c>
      <c r="J31" s="28">
        <f>+E31+F31+G31+H31</f>
        <v>182</v>
      </c>
      <c r="L31" s="699"/>
      <c r="M31" s="700"/>
      <c r="N31" s="116" t="s">
        <v>261</v>
      </c>
      <c r="O31" s="117">
        <v>16</v>
      </c>
      <c r="P31" s="117"/>
      <c r="Q31" s="117">
        <v>81</v>
      </c>
      <c r="R31" s="117"/>
      <c r="S31" s="144">
        <f>+O31+P31+Q31+Q31+R31+R31</f>
        <v>178</v>
      </c>
      <c r="T31" s="28">
        <f>+O31+P31+Q31+R31</f>
        <v>97</v>
      </c>
      <c r="V31" s="699"/>
      <c r="W31" s="700"/>
      <c r="X31" s="116" t="s">
        <v>261</v>
      </c>
      <c r="Y31" s="117"/>
      <c r="Z31" s="117"/>
      <c r="AA31" s="117"/>
      <c r="AB31" s="117"/>
      <c r="AC31" s="144">
        <f>+Y31+Z31+AA31+AA31+AB31+AB31</f>
        <v>0</v>
      </c>
      <c r="AD31" s="28">
        <f>+Y31+Z31+AA31+AB31</f>
        <v>0</v>
      </c>
      <c r="AG31" s="674" t="s">
        <v>39</v>
      </c>
      <c r="AH31" s="162" t="s">
        <v>249</v>
      </c>
      <c r="AI31" s="163">
        <f>AC22</f>
        <v>0</v>
      </c>
      <c r="AJ31" s="163">
        <f>S22</f>
        <v>17830</v>
      </c>
      <c r="AK31" s="163">
        <f>I18</f>
        <v>19339</v>
      </c>
      <c r="AO31" s="161">
        <v>2020</v>
      </c>
      <c r="AP31" s="161">
        <v>2021</v>
      </c>
      <c r="AQ31" s="161">
        <v>2022</v>
      </c>
    </row>
    <row r="32" spans="2:43" x14ac:dyDescent="0.25">
      <c r="B32" s="528"/>
      <c r="C32" s="528"/>
      <c r="I32" s="105"/>
      <c r="S32" s="105"/>
      <c r="AC32" s="105"/>
      <c r="AG32" s="674"/>
      <c r="AH32" s="164" t="s">
        <v>248</v>
      </c>
      <c r="AI32" s="165">
        <f>AC23</f>
        <v>0</v>
      </c>
      <c r="AJ32" s="165">
        <f>S23</f>
        <v>17847</v>
      </c>
      <c r="AK32" s="165">
        <f>I19+I20+I22</f>
        <v>20334</v>
      </c>
      <c r="AN32" s="172" t="s">
        <v>39</v>
      </c>
      <c r="AO32" s="173">
        <f>AI32</f>
        <v>0</v>
      </c>
      <c r="AP32" s="173">
        <f>AJ32</f>
        <v>17847</v>
      </c>
      <c r="AQ32" s="173">
        <f>AK32</f>
        <v>20334</v>
      </c>
    </row>
    <row r="33" spans="2:43" ht="15.75" thickBot="1" x14ac:dyDescent="0.3">
      <c r="B33" s="528" t="s">
        <v>210</v>
      </c>
      <c r="C33" s="528"/>
      <c r="I33" s="105"/>
      <c r="L33" t="s">
        <v>210</v>
      </c>
      <c r="S33" s="105"/>
      <c r="V33" t="s">
        <v>210</v>
      </c>
      <c r="AC33" s="105"/>
      <c r="AG33" s="674" t="s">
        <v>205</v>
      </c>
      <c r="AH33" s="162" t="s">
        <v>249</v>
      </c>
      <c r="AI33" s="163">
        <f>AC52</f>
        <v>0</v>
      </c>
      <c r="AJ33" s="163">
        <f>S52</f>
        <v>131772</v>
      </c>
      <c r="AK33" s="163">
        <f>I52</f>
        <v>141438</v>
      </c>
      <c r="AN33" s="172" t="s">
        <v>205</v>
      </c>
      <c r="AO33" s="173">
        <f>AI34</f>
        <v>0</v>
      </c>
      <c r="AP33" s="173">
        <f>AJ34</f>
        <v>131197</v>
      </c>
      <c r="AQ33" s="173">
        <f>AK34</f>
        <v>141942</v>
      </c>
    </row>
    <row r="34" spans="2:43" ht="15.75" thickBot="1" x14ac:dyDescent="0.3">
      <c r="B34" s="676" t="s">
        <v>278</v>
      </c>
      <c r="C34" s="677"/>
      <c r="D34" s="114" t="s">
        <v>260</v>
      </c>
      <c r="E34" s="117">
        <v>2</v>
      </c>
      <c r="F34" s="117">
        <v>7</v>
      </c>
      <c r="G34" s="117">
        <v>5596</v>
      </c>
      <c r="H34" s="117">
        <v>400</v>
      </c>
      <c r="I34" s="143">
        <f>+E34+F34+G34+G34+H34+H34</f>
        <v>12001</v>
      </c>
      <c r="J34" s="28">
        <f>+E34+F34+G34+H34</f>
        <v>6005</v>
      </c>
      <c r="L34" s="697" t="s">
        <v>278</v>
      </c>
      <c r="M34" s="698"/>
      <c r="N34" s="114" t="s">
        <v>260</v>
      </c>
      <c r="O34" s="115"/>
      <c r="P34" s="115">
        <v>5</v>
      </c>
      <c r="Q34" s="115"/>
      <c r="R34" s="115">
        <v>2726</v>
      </c>
      <c r="S34" s="143">
        <f>+O34+P34+Q34+Q34+R34+R34</f>
        <v>5457</v>
      </c>
      <c r="T34" s="28">
        <f>+O34+P34+Q34+R34</f>
        <v>2731</v>
      </c>
      <c r="V34" s="697" t="s">
        <v>278</v>
      </c>
      <c r="W34" s="698"/>
      <c r="X34" s="114" t="s">
        <v>260</v>
      </c>
      <c r="Y34" s="115"/>
      <c r="Z34" s="115"/>
      <c r="AA34" s="115"/>
      <c r="AB34" s="115"/>
      <c r="AC34" s="143">
        <f>+Y34+Z34+AA34+AA34+AB34+AB34</f>
        <v>0</v>
      </c>
      <c r="AD34" s="28">
        <f>+Y34+Z34+AA34+AB34</f>
        <v>0</v>
      </c>
      <c r="AG34" s="674"/>
      <c r="AH34" s="164" t="s">
        <v>248</v>
      </c>
      <c r="AI34" s="165">
        <f>AC53</f>
        <v>0</v>
      </c>
      <c r="AJ34" s="165">
        <f>S53</f>
        <v>131197</v>
      </c>
      <c r="AK34" s="165">
        <f>I53</f>
        <v>141942</v>
      </c>
      <c r="AN34" s="172" t="s">
        <v>37</v>
      </c>
      <c r="AO34" s="173">
        <f>AI36</f>
        <v>0</v>
      </c>
      <c r="AP34" s="173">
        <f>AJ36</f>
        <v>106832</v>
      </c>
      <c r="AQ34" s="173">
        <f>AK36</f>
        <v>119797</v>
      </c>
    </row>
    <row r="35" spans="2:43" ht="15.75" thickBot="1" x14ac:dyDescent="0.3">
      <c r="B35" s="678"/>
      <c r="C35" s="679"/>
      <c r="D35" s="116" t="s">
        <v>261</v>
      </c>
      <c r="E35" s="115">
        <v>1</v>
      </c>
      <c r="F35" s="115"/>
      <c r="G35" s="115">
        <v>670</v>
      </c>
      <c r="H35" s="115">
        <v>4441</v>
      </c>
      <c r="I35" s="144">
        <f>+E35+F35+G35+G35+H35+H35</f>
        <v>10223</v>
      </c>
      <c r="J35" s="28">
        <f>+E35+F35+G35+H35</f>
        <v>5112</v>
      </c>
      <c r="L35" s="699"/>
      <c r="M35" s="700"/>
      <c r="N35" s="116" t="s">
        <v>261</v>
      </c>
      <c r="O35" s="117"/>
      <c r="P35" s="116">
        <v>29</v>
      </c>
      <c r="Q35" s="117"/>
      <c r="R35" s="117">
        <v>359</v>
      </c>
      <c r="S35" s="144">
        <f>+O35+P35+Q35+Q35+R35+R35</f>
        <v>747</v>
      </c>
      <c r="T35" s="28">
        <f>+O35+P35+Q35+R35</f>
        <v>388</v>
      </c>
      <c r="V35" s="699"/>
      <c r="W35" s="700"/>
      <c r="X35" s="116" t="s">
        <v>261</v>
      </c>
      <c r="Y35" s="117"/>
      <c r="Z35" s="116"/>
      <c r="AA35" s="117"/>
      <c r="AB35" s="117"/>
      <c r="AC35" s="144">
        <f>+Y35+Z35+AA35+AA35+AB35+AB35</f>
        <v>0</v>
      </c>
      <c r="AD35" s="28">
        <f>+Y35+Z35+AA35+AB35</f>
        <v>0</v>
      </c>
      <c r="AG35" s="674" t="s">
        <v>37</v>
      </c>
      <c r="AH35" s="162" t="s">
        <v>249</v>
      </c>
      <c r="AI35" s="163">
        <f>AC15</f>
        <v>0</v>
      </c>
      <c r="AJ35" s="163">
        <f>S14</f>
        <v>108183</v>
      </c>
      <c r="AK35" s="163">
        <f>I14</f>
        <v>119966</v>
      </c>
      <c r="AN35" s="172" t="s">
        <v>246</v>
      </c>
      <c r="AO35" s="173">
        <f>AI38</f>
        <v>0</v>
      </c>
      <c r="AP35" s="173">
        <f>AJ38</f>
        <v>178</v>
      </c>
      <c r="AQ35" s="173">
        <f>AK38</f>
        <v>358</v>
      </c>
    </row>
    <row r="36" spans="2:43" ht="15.75" customHeight="1" thickBot="1" x14ac:dyDescent="0.3">
      <c r="B36" s="680" t="s">
        <v>279</v>
      </c>
      <c r="C36" s="681"/>
      <c r="D36" s="118" t="s">
        <v>260</v>
      </c>
      <c r="E36" s="117"/>
      <c r="F36" s="117"/>
      <c r="G36" s="117"/>
      <c r="H36" s="117"/>
      <c r="I36" s="145">
        <f>+E36+F36+G36+G36+H36+H36</f>
        <v>0</v>
      </c>
      <c r="J36" s="28">
        <f>+E36+F36+G36+H36</f>
        <v>0</v>
      </c>
      <c r="L36" s="709" t="s">
        <v>279</v>
      </c>
      <c r="M36" s="710"/>
      <c r="N36" s="118" t="s">
        <v>260</v>
      </c>
      <c r="O36" s="119"/>
      <c r="P36" s="118"/>
      <c r="Q36" s="119">
        <v>1045</v>
      </c>
      <c r="R36" s="119"/>
      <c r="S36" s="145">
        <f>+O36+P36+Q36+Q36+R36+R36</f>
        <v>2090</v>
      </c>
      <c r="T36" s="28">
        <f>+O36+P36+Q36+R36</f>
        <v>1045</v>
      </c>
      <c r="V36" s="709" t="s">
        <v>279</v>
      </c>
      <c r="W36" s="710"/>
      <c r="X36" s="118" t="s">
        <v>260</v>
      </c>
      <c r="Y36" s="119"/>
      <c r="Z36" s="118"/>
      <c r="AA36" s="119"/>
      <c r="AB36" s="119"/>
      <c r="AC36" s="145">
        <f>+Y36+Z36+AA36+AA36+AB36+AB36</f>
        <v>0</v>
      </c>
      <c r="AD36" s="28">
        <f>+Y36+Z36+AA36+AB36</f>
        <v>0</v>
      </c>
      <c r="AG36" s="674"/>
      <c r="AH36" s="164" t="s">
        <v>248</v>
      </c>
      <c r="AI36" s="165">
        <f>AC16</f>
        <v>0</v>
      </c>
      <c r="AJ36" s="165">
        <f>S15</f>
        <v>106832</v>
      </c>
      <c r="AK36" s="165">
        <f>I15</f>
        <v>119797</v>
      </c>
      <c r="AN36" s="172" t="s">
        <v>245</v>
      </c>
      <c r="AO36" s="173">
        <f>AI40</f>
        <v>0</v>
      </c>
      <c r="AP36" s="173">
        <f>AJ40</f>
        <v>667</v>
      </c>
      <c r="AQ36" s="173">
        <f>AK40</f>
        <v>599</v>
      </c>
    </row>
    <row r="37" spans="2:43" x14ac:dyDescent="0.25">
      <c r="B37" s="528"/>
      <c r="C37" s="528"/>
      <c r="I37" s="105"/>
      <c r="S37" s="105"/>
      <c r="AC37" s="105"/>
      <c r="AG37" s="674" t="s">
        <v>246</v>
      </c>
      <c r="AH37" s="162" t="s">
        <v>249</v>
      </c>
      <c r="AI37" s="163">
        <f>AC30</f>
        <v>0</v>
      </c>
      <c r="AJ37" s="163">
        <f>S30</f>
        <v>191</v>
      </c>
      <c r="AK37" s="163">
        <f>I30</f>
        <v>397</v>
      </c>
      <c r="AN37" s="172" t="s">
        <v>208</v>
      </c>
      <c r="AO37" s="173">
        <f>AI42</f>
        <v>0</v>
      </c>
      <c r="AP37" s="173">
        <f>AJ42</f>
        <v>0</v>
      </c>
      <c r="AQ37" s="173">
        <f>AK42</f>
        <v>0</v>
      </c>
    </row>
    <row r="38" spans="2:43" ht="15.75" thickBot="1" x14ac:dyDescent="0.3">
      <c r="B38" s="528" t="s">
        <v>245</v>
      </c>
      <c r="C38" s="528"/>
      <c r="I38" s="105"/>
      <c r="L38" t="s">
        <v>245</v>
      </c>
      <c r="S38" s="105"/>
      <c r="V38" t="s">
        <v>245</v>
      </c>
      <c r="AC38" s="105"/>
      <c r="AG38" s="674"/>
      <c r="AH38" s="164" t="s">
        <v>248</v>
      </c>
      <c r="AI38" s="165">
        <f>AC31</f>
        <v>0</v>
      </c>
      <c r="AJ38" s="165">
        <f>S31</f>
        <v>178</v>
      </c>
      <c r="AK38" s="165">
        <f>I31</f>
        <v>358</v>
      </c>
      <c r="AN38" s="172" t="s">
        <v>210</v>
      </c>
      <c r="AO38" s="173">
        <f>AI44</f>
        <v>0</v>
      </c>
      <c r="AP38" s="173">
        <f>AJ44</f>
        <v>747</v>
      </c>
      <c r="AQ38" s="173">
        <f>AK44</f>
        <v>10223</v>
      </c>
    </row>
    <row r="39" spans="2:43" x14ac:dyDescent="0.25">
      <c r="B39" s="676" t="s">
        <v>280</v>
      </c>
      <c r="C39" s="677"/>
      <c r="D39" s="114" t="s">
        <v>260</v>
      </c>
      <c r="E39" s="115">
        <v>4</v>
      </c>
      <c r="F39" s="115">
        <v>358</v>
      </c>
      <c r="G39" s="115"/>
      <c r="H39" s="115">
        <v>175</v>
      </c>
      <c r="I39" s="143">
        <f>+E39+F39+G39+G39+H39+H39</f>
        <v>712</v>
      </c>
      <c r="J39" s="28">
        <f>+E39+F39+G39+H39</f>
        <v>537</v>
      </c>
      <c r="L39" s="697" t="s">
        <v>280</v>
      </c>
      <c r="M39" s="698"/>
      <c r="N39" s="114" t="s">
        <v>260</v>
      </c>
      <c r="O39" s="115"/>
      <c r="P39" s="115">
        <v>155</v>
      </c>
      <c r="Q39" s="115"/>
      <c r="R39" s="115">
        <v>66</v>
      </c>
      <c r="S39" s="143">
        <f>+O39+P39+Q39+Q39+R39+R39</f>
        <v>287</v>
      </c>
      <c r="T39" s="28">
        <f>+O39+P39+Q39+R39</f>
        <v>221</v>
      </c>
      <c r="V39" s="697" t="s">
        <v>280</v>
      </c>
      <c r="W39" s="698"/>
      <c r="X39" s="114" t="s">
        <v>260</v>
      </c>
      <c r="Y39" s="115"/>
      <c r="Z39" s="115"/>
      <c r="AA39" s="115"/>
      <c r="AB39" s="115"/>
      <c r="AC39" s="143">
        <f>+Y39+Z39+AA39+AA39+AB39+AB39</f>
        <v>0</v>
      </c>
      <c r="AD39" s="28">
        <f>+Y39+Z39+AA39+AB39</f>
        <v>0</v>
      </c>
      <c r="AG39" s="674" t="s">
        <v>245</v>
      </c>
      <c r="AH39" s="162" t="s">
        <v>249</v>
      </c>
      <c r="AI39" s="163">
        <f>AC39</f>
        <v>0</v>
      </c>
      <c r="AJ39" s="163">
        <f>S39</f>
        <v>287</v>
      </c>
      <c r="AK39" s="163">
        <f>I39</f>
        <v>712</v>
      </c>
      <c r="AO39" s="174">
        <f>SUM(AO32:AO38)</f>
        <v>0</v>
      </c>
      <c r="AP39" s="174">
        <f>SUM(AP32:AP38)</f>
        <v>257468</v>
      </c>
      <c r="AQ39" s="174">
        <f>SUM(AQ32:AQ38)</f>
        <v>293253</v>
      </c>
    </row>
    <row r="40" spans="2:43" ht="15.75" thickBot="1" x14ac:dyDescent="0.3">
      <c r="B40" s="678"/>
      <c r="C40" s="679"/>
      <c r="D40" s="116" t="s">
        <v>261</v>
      </c>
      <c r="E40" s="117">
        <v>327</v>
      </c>
      <c r="F40" s="117"/>
      <c r="G40" s="117">
        <v>136</v>
      </c>
      <c r="H40" s="117"/>
      <c r="I40" s="144">
        <f>+E40+F40+G40+G40+H40+H40</f>
        <v>599</v>
      </c>
      <c r="J40" s="28">
        <f>+E40+F40+G40+H40</f>
        <v>463</v>
      </c>
      <c r="L40" s="699"/>
      <c r="M40" s="700"/>
      <c r="N40" s="116" t="s">
        <v>261</v>
      </c>
      <c r="O40" s="117">
        <v>271</v>
      </c>
      <c r="P40" s="117">
        <v>138</v>
      </c>
      <c r="Q40" s="117">
        <v>90</v>
      </c>
      <c r="R40" s="117">
        <v>39</v>
      </c>
      <c r="S40" s="144">
        <f>+O40+P40+Q40+Q40+R40+R40</f>
        <v>667</v>
      </c>
      <c r="T40" s="28">
        <f>+O40+P40+Q40+R40</f>
        <v>538</v>
      </c>
      <c r="V40" s="699"/>
      <c r="W40" s="700"/>
      <c r="X40" s="116" t="s">
        <v>261</v>
      </c>
      <c r="Y40" s="117"/>
      <c r="Z40" s="117"/>
      <c r="AA40" s="117"/>
      <c r="AB40" s="117"/>
      <c r="AC40" s="144">
        <f>+Y40+Z40+AA40+AA40+AB40+AB40</f>
        <v>0</v>
      </c>
      <c r="AD40" s="28">
        <f>+Y40+Z40+AA40+AB40</f>
        <v>0</v>
      </c>
      <c r="AG40" s="674"/>
      <c r="AH40" s="164" t="s">
        <v>248</v>
      </c>
      <c r="AI40" s="165">
        <f>AC40</f>
        <v>0</v>
      </c>
      <c r="AJ40" s="165">
        <f>S40</f>
        <v>667</v>
      </c>
      <c r="AK40" s="165">
        <f>I40</f>
        <v>599</v>
      </c>
    </row>
    <row r="41" spans="2:43" x14ac:dyDescent="0.25">
      <c r="B41" s="528"/>
      <c r="C41" s="528"/>
      <c r="I41" s="105"/>
      <c r="S41" s="105"/>
      <c r="AC41" s="105"/>
      <c r="AG41" s="674" t="s">
        <v>208</v>
      </c>
      <c r="AH41" s="162" t="s">
        <v>249</v>
      </c>
      <c r="AI41" s="163">
        <f>AC26</f>
        <v>0</v>
      </c>
      <c r="AJ41" s="163">
        <f>S26</f>
        <v>0</v>
      </c>
      <c r="AK41" s="163">
        <f>I26</f>
        <v>0</v>
      </c>
      <c r="AO41" s="673" t="s">
        <v>249</v>
      </c>
      <c r="AP41" s="673"/>
      <c r="AQ41" s="673"/>
    </row>
    <row r="42" spans="2:43" x14ac:dyDescent="0.25">
      <c r="B42" s="528"/>
      <c r="C42" s="528"/>
      <c r="I42" s="105"/>
      <c r="S42" s="105"/>
      <c r="AC42" s="105"/>
      <c r="AG42" s="674"/>
      <c r="AH42" s="164" t="s">
        <v>248</v>
      </c>
      <c r="AI42" s="165">
        <f>AC27</f>
        <v>0</v>
      </c>
      <c r="AJ42" s="165">
        <f>S27</f>
        <v>0</v>
      </c>
      <c r="AK42" s="165">
        <f>I27</f>
        <v>0</v>
      </c>
      <c r="AO42" s="161">
        <v>2020</v>
      </c>
      <c r="AP42" s="161">
        <v>2021</v>
      </c>
      <c r="AQ42" s="161">
        <v>2022</v>
      </c>
    </row>
    <row r="43" spans="2:43" x14ac:dyDescent="0.25">
      <c r="B43" s="528"/>
      <c r="C43" s="528"/>
      <c r="I43" s="105"/>
      <c r="S43" s="105"/>
      <c r="AC43" s="105"/>
      <c r="AG43" s="674" t="s">
        <v>210</v>
      </c>
      <c r="AH43" s="162" t="s">
        <v>249</v>
      </c>
      <c r="AI43" s="163">
        <f>AC34+AC36</f>
        <v>0</v>
      </c>
      <c r="AJ43" s="163">
        <f>S34+S36</f>
        <v>7547</v>
      </c>
      <c r="AK43" s="163">
        <f>I34+I36</f>
        <v>12001</v>
      </c>
      <c r="AN43" s="172" t="s">
        <v>39</v>
      </c>
      <c r="AO43" s="173">
        <f>AI31</f>
        <v>0</v>
      </c>
      <c r="AP43" s="173">
        <f>AJ31</f>
        <v>17830</v>
      </c>
      <c r="AQ43" s="173">
        <f>AK31</f>
        <v>19339</v>
      </c>
    </row>
    <row r="44" spans="2:43" ht="15.75" thickBot="1" x14ac:dyDescent="0.3">
      <c r="B44" s="528" t="s">
        <v>205</v>
      </c>
      <c r="C44" s="528"/>
      <c r="I44" s="105"/>
      <c r="L44" t="s">
        <v>205</v>
      </c>
      <c r="S44" s="105"/>
      <c r="V44" t="s">
        <v>205</v>
      </c>
      <c r="AC44" s="105"/>
      <c r="AG44" s="675"/>
      <c r="AH44" s="166" t="s">
        <v>248</v>
      </c>
      <c r="AI44" s="167">
        <f>AC35</f>
        <v>0</v>
      </c>
      <c r="AJ44" s="167">
        <f>S35</f>
        <v>747</v>
      </c>
      <c r="AK44" s="167">
        <f>I35</f>
        <v>10223</v>
      </c>
      <c r="AN44" s="172" t="s">
        <v>205</v>
      </c>
      <c r="AO44" s="173">
        <f>AI33</f>
        <v>0</v>
      </c>
      <c r="AP44" s="173">
        <f>AJ33</f>
        <v>131772</v>
      </c>
      <c r="AQ44" s="173">
        <f>AK33</f>
        <v>141438</v>
      </c>
    </row>
    <row r="45" spans="2:43" ht="15" customHeight="1" x14ac:dyDescent="0.25">
      <c r="B45" s="705" t="s">
        <v>281</v>
      </c>
      <c r="C45" s="706"/>
      <c r="D45" s="114" t="s">
        <v>260</v>
      </c>
      <c r="E45" s="115">
        <v>6032</v>
      </c>
      <c r="F45" s="115">
        <v>2310</v>
      </c>
      <c r="G45" s="115">
        <v>5186</v>
      </c>
      <c r="H45" s="115">
        <v>10611</v>
      </c>
      <c r="I45" s="143">
        <f t="shared" ref="I45:I50" si="6">+E45+F45+G45+G45+H45+H45</f>
        <v>39936</v>
      </c>
      <c r="J45" s="28">
        <f t="shared" ref="J45:J50" si="7">+E45+F45+G45+H45</f>
        <v>24139</v>
      </c>
      <c r="L45" s="693" t="s">
        <v>281</v>
      </c>
      <c r="M45" s="694"/>
      <c r="N45" s="114" t="s">
        <v>260</v>
      </c>
      <c r="O45" s="115">
        <v>9367</v>
      </c>
      <c r="P45" s="115">
        <v>3232</v>
      </c>
      <c r="Q45" s="115">
        <v>10045</v>
      </c>
      <c r="R45" s="115">
        <v>12384</v>
      </c>
      <c r="S45" s="143">
        <f t="shared" ref="S45:S50" si="8">+O45+P45+Q45+Q45+R45+R45</f>
        <v>57457</v>
      </c>
      <c r="T45" s="28">
        <f t="shared" ref="T45:T50" si="9">+O45+P45+Q45+R45</f>
        <v>35028</v>
      </c>
      <c r="V45" s="693" t="s">
        <v>281</v>
      </c>
      <c r="W45" s="694"/>
      <c r="X45" s="114"/>
      <c r="Y45" s="115"/>
      <c r="Z45" s="115"/>
      <c r="AA45" s="115"/>
      <c r="AB45" s="115"/>
      <c r="AC45" s="143">
        <f t="shared" ref="AC45:AC50" si="10">+Y45+Z45+AA45+AA45+AB45+AB45</f>
        <v>0</v>
      </c>
      <c r="AD45" s="28">
        <f t="shared" ref="AD45:AD50" si="11">+Y45+Z45+AA45+AB45</f>
        <v>0</v>
      </c>
      <c r="AG45" s="686" t="s">
        <v>164</v>
      </c>
      <c r="AH45" s="168" t="s">
        <v>249</v>
      </c>
      <c r="AI45" s="169">
        <f>+AI31+AI33+AI35+AI37+AI39+AI41+AI43</f>
        <v>0</v>
      </c>
      <c r="AJ45" s="169">
        <f>AJ31+AJ33+AJ35+AJ37+AJ39+AJ41+AJ43</f>
        <v>265810</v>
      </c>
      <c r="AK45" s="169">
        <f>+AK31+AK33+AK35+AK37+AK39+AK41+AK43</f>
        <v>293853</v>
      </c>
      <c r="AN45" s="172" t="s">
        <v>37</v>
      </c>
      <c r="AO45" s="173">
        <f>AI35</f>
        <v>0</v>
      </c>
      <c r="AP45" s="173">
        <f>AJ35</f>
        <v>108183</v>
      </c>
      <c r="AQ45" s="173">
        <f>AK35</f>
        <v>119966</v>
      </c>
    </row>
    <row r="46" spans="2:43" ht="15.75" thickBot="1" x14ac:dyDescent="0.3">
      <c r="B46" s="707"/>
      <c r="C46" s="708"/>
      <c r="D46" s="116" t="s">
        <v>261</v>
      </c>
      <c r="E46" s="117">
        <v>7327</v>
      </c>
      <c r="F46" s="117">
        <v>331</v>
      </c>
      <c r="G46" s="117">
        <v>18513</v>
      </c>
      <c r="H46" s="117">
        <v>186</v>
      </c>
      <c r="I46" s="144">
        <f t="shared" si="6"/>
        <v>45056</v>
      </c>
      <c r="J46" s="28">
        <f t="shared" si="7"/>
        <v>26357</v>
      </c>
      <c r="L46" s="695"/>
      <c r="M46" s="696"/>
      <c r="N46" s="116" t="s">
        <v>261</v>
      </c>
      <c r="O46" s="117">
        <v>9041</v>
      </c>
      <c r="P46" s="117">
        <v>1000</v>
      </c>
      <c r="Q46" s="117">
        <v>21205</v>
      </c>
      <c r="R46" s="117">
        <v>1</v>
      </c>
      <c r="S46" s="144">
        <f t="shared" si="8"/>
        <v>52453</v>
      </c>
      <c r="T46" s="28">
        <f t="shared" si="9"/>
        <v>31247</v>
      </c>
      <c r="V46" s="695"/>
      <c r="W46" s="696"/>
      <c r="X46" s="116"/>
      <c r="Y46" s="117"/>
      <c r="Z46" s="117"/>
      <c r="AA46" s="117"/>
      <c r="AB46" s="117"/>
      <c r="AC46" s="144">
        <f t="shared" si="10"/>
        <v>0</v>
      </c>
      <c r="AD46" s="28">
        <f t="shared" si="11"/>
        <v>0</v>
      </c>
      <c r="AG46" s="687"/>
      <c r="AH46" s="164" t="s">
        <v>248</v>
      </c>
      <c r="AI46" s="165">
        <f>+AI32+AI34+AI36+AI38+AI40+AI42+AI44</f>
        <v>0</v>
      </c>
      <c r="AJ46" s="165">
        <f>+AJ32+AJ34+AJ36+AJ38+AJ40+AJ42+AJ44</f>
        <v>257468</v>
      </c>
      <c r="AK46" s="165">
        <f>+AK32+AK34+AK36+AK38+AK40+AK42+AK44</f>
        <v>293253</v>
      </c>
      <c r="AN46" s="172" t="s">
        <v>246</v>
      </c>
      <c r="AO46" s="173">
        <f>AI37</f>
        <v>0</v>
      </c>
      <c r="AP46" s="173">
        <f>AJ37</f>
        <v>191</v>
      </c>
      <c r="AQ46" s="173">
        <f>AK37</f>
        <v>397</v>
      </c>
    </row>
    <row r="47" spans="2:43" ht="15.75" thickBot="1" x14ac:dyDescent="0.3">
      <c r="B47" s="676" t="s">
        <v>282</v>
      </c>
      <c r="C47" s="677"/>
      <c r="D47" s="114" t="s">
        <v>260</v>
      </c>
      <c r="E47" s="115">
        <v>2348</v>
      </c>
      <c r="F47" s="115">
        <v>4607</v>
      </c>
      <c r="G47" s="115">
        <v>2876</v>
      </c>
      <c r="H47" s="115">
        <v>12763</v>
      </c>
      <c r="I47" s="143">
        <f t="shared" si="6"/>
        <v>38233</v>
      </c>
      <c r="J47" s="28">
        <f t="shared" si="7"/>
        <v>22594</v>
      </c>
      <c r="L47" s="697" t="s">
        <v>282</v>
      </c>
      <c r="M47" s="698"/>
      <c r="N47" s="114" t="s">
        <v>260</v>
      </c>
      <c r="O47" s="115">
        <v>4479</v>
      </c>
      <c r="P47" s="115">
        <v>2018</v>
      </c>
      <c r="Q47" s="115">
        <v>4568</v>
      </c>
      <c r="R47" s="115">
        <v>8481</v>
      </c>
      <c r="S47" s="143">
        <f t="shared" si="8"/>
        <v>32595</v>
      </c>
      <c r="T47" s="28">
        <f t="shared" si="9"/>
        <v>19546</v>
      </c>
      <c r="V47" s="697" t="s">
        <v>282</v>
      </c>
      <c r="W47" s="698"/>
      <c r="X47" s="114"/>
      <c r="Y47" s="115"/>
      <c r="Z47" s="115"/>
      <c r="AA47" s="115"/>
      <c r="AB47" s="115"/>
      <c r="AC47" s="143">
        <f t="shared" si="10"/>
        <v>0</v>
      </c>
      <c r="AD47" s="28">
        <f t="shared" si="11"/>
        <v>0</v>
      </c>
      <c r="AG47" s="688"/>
      <c r="AH47" s="170" t="s">
        <v>283</v>
      </c>
      <c r="AI47" s="171">
        <f>SUM(AI45:AI46)</f>
        <v>0</v>
      </c>
      <c r="AJ47" s="171">
        <f>SUM(AJ45:AJ46)</f>
        <v>523278</v>
      </c>
      <c r="AK47" s="171">
        <f>SUM(AK45:AK46)</f>
        <v>587106</v>
      </c>
      <c r="AN47" s="172" t="s">
        <v>245</v>
      </c>
      <c r="AO47" s="173">
        <f>AI39</f>
        <v>0</v>
      </c>
      <c r="AP47" s="173">
        <f>AJ39</f>
        <v>287</v>
      </c>
      <c r="AQ47" s="173">
        <f>AK39</f>
        <v>712</v>
      </c>
    </row>
    <row r="48" spans="2:43" ht="15.75" thickBot="1" x14ac:dyDescent="0.3">
      <c r="B48" s="678"/>
      <c r="C48" s="679"/>
      <c r="D48" s="116" t="s">
        <v>261</v>
      </c>
      <c r="E48" s="117">
        <v>7525</v>
      </c>
      <c r="F48" s="116">
        <v>400</v>
      </c>
      <c r="G48" s="117">
        <v>15619</v>
      </c>
      <c r="H48" s="116"/>
      <c r="I48" s="144">
        <f t="shared" si="6"/>
        <v>39163</v>
      </c>
      <c r="J48" s="28">
        <f t="shared" si="7"/>
        <v>23544</v>
      </c>
      <c r="L48" s="699"/>
      <c r="M48" s="700"/>
      <c r="N48" s="116" t="s">
        <v>261</v>
      </c>
      <c r="O48" s="117">
        <v>5805</v>
      </c>
      <c r="P48" s="116"/>
      <c r="Q48" s="117">
        <v>13401</v>
      </c>
      <c r="R48" s="116">
        <v>60</v>
      </c>
      <c r="S48" s="144">
        <f t="shared" si="8"/>
        <v>32727</v>
      </c>
      <c r="T48" s="28">
        <f t="shared" si="9"/>
        <v>19266</v>
      </c>
      <c r="V48" s="699"/>
      <c r="W48" s="700"/>
      <c r="X48" s="116"/>
      <c r="Y48" s="117"/>
      <c r="Z48" s="116"/>
      <c r="AA48" s="117"/>
      <c r="AB48" s="116"/>
      <c r="AC48" s="144">
        <f t="shared" si="10"/>
        <v>0</v>
      </c>
      <c r="AD48" s="28">
        <f t="shared" si="11"/>
        <v>0</v>
      </c>
      <c r="AN48" s="172" t="s">
        <v>208</v>
      </c>
      <c r="AO48" s="173">
        <f>AI41</f>
        <v>0</v>
      </c>
      <c r="AP48" s="173">
        <f>AJ41</f>
        <v>0</v>
      </c>
      <c r="AQ48" s="173">
        <f>AK41</f>
        <v>0</v>
      </c>
    </row>
    <row r="49" spans="2:43" x14ac:dyDescent="0.25">
      <c r="B49" s="676" t="s">
        <v>284</v>
      </c>
      <c r="C49" s="677"/>
      <c r="D49" s="114" t="s">
        <v>260</v>
      </c>
      <c r="E49" s="115">
        <v>1948</v>
      </c>
      <c r="F49" s="115">
        <v>5775</v>
      </c>
      <c r="G49" s="115">
        <v>6340</v>
      </c>
      <c r="H49" s="115">
        <v>21433</v>
      </c>
      <c r="I49" s="143">
        <f t="shared" si="6"/>
        <v>63269</v>
      </c>
      <c r="J49" s="28">
        <f t="shared" si="7"/>
        <v>35496</v>
      </c>
      <c r="L49" s="697" t="s">
        <v>284</v>
      </c>
      <c r="M49" s="698"/>
      <c r="N49" s="114" t="s">
        <v>260</v>
      </c>
      <c r="O49" s="115">
        <v>1658</v>
      </c>
      <c r="P49" s="115">
        <v>3994</v>
      </c>
      <c r="Q49" s="115">
        <v>3751</v>
      </c>
      <c r="R49" s="115">
        <v>14283</v>
      </c>
      <c r="S49" s="143">
        <f t="shared" si="8"/>
        <v>41720</v>
      </c>
      <c r="T49" s="28">
        <f t="shared" si="9"/>
        <v>23686</v>
      </c>
      <c r="V49" s="697" t="s">
        <v>284</v>
      </c>
      <c r="W49" s="698"/>
      <c r="X49" s="114"/>
      <c r="Y49" s="115"/>
      <c r="Z49" s="115"/>
      <c r="AA49" s="115"/>
      <c r="AB49" s="115"/>
      <c r="AC49" s="143">
        <f t="shared" si="10"/>
        <v>0</v>
      </c>
      <c r="AD49" s="28">
        <f t="shared" si="11"/>
        <v>0</v>
      </c>
      <c r="AN49" s="172" t="s">
        <v>210</v>
      </c>
      <c r="AO49" s="173">
        <f>AI43</f>
        <v>0</v>
      </c>
      <c r="AP49" s="173">
        <f>AJ43</f>
        <v>7547</v>
      </c>
      <c r="AQ49" s="173">
        <f>AK43</f>
        <v>12001</v>
      </c>
    </row>
    <row r="50" spans="2:43" ht="15.75" thickBot="1" x14ac:dyDescent="0.3">
      <c r="B50" s="678"/>
      <c r="C50" s="679"/>
      <c r="D50" s="116" t="s">
        <v>261</v>
      </c>
      <c r="E50" s="117">
        <v>8273</v>
      </c>
      <c r="F50" s="117"/>
      <c r="G50" s="117">
        <v>24725</v>
      </c>
      <c r="H50" s="117"/>
      <c r="I50" s="144">
        <f t="shared" si="6"/>
        <v>57723</v>
      </c>
      <c r="J50" s="28">
        <f t="shared" si="7"/>
        <v>32998</v>
      </c>
      <c r="L50" s="699"/>
      <c r="M50" s="700"/>
      <c r="N50" s="116" t="s">
        <v>261</v>
      </c>
      <c r="O50" s="117">
        <v>8455</v>
      </c>
      <c r="P50" s="117"/>
      <c r="Q50" s="117">
        <v>18675</v>
      </c>
      <c r="R50" s="117">
        <v>106</v>
      </c>
      <c r="S50" s="144">
        <f t="shared" si="8"/>
        <v>46017</v>
      </c>
      <c r="T50" s="28">
        <f t="shared" si="9"/>
        <v>27236</v>
      </c>
      <c r="V50" s="699"/>
      <c r="W50" s="700"/>
      <c r="X50" s="116"/>
      <c r="Y50" s="117"/>
      <c r="Z50" s="117"/>
      <c r="AA50" s="117"/>
      <c r="AB50" s="117"/>
      <c r="AC50" s="144">
        <f t="shared" si="10"/>
        <v>0</v>
      </c>
      <c r="AD50" s="28">
        <f t="shared" si="11"/>
        <v>0</v>
      </c>
      <c r="AO50" s="174">
        <f>SUM(AO43:AO49)</f>
        <v>0</v>
      </c>
      <c r="AP50" s="174">
        <f>SUM(AP43:AP49)</f>
        <v>265810</v>
      </c>
      <c r="AQ50" s="174">
        <f>SUM(AQ43:AQ49)</f>
        <v>293853</v>
      </c>
    </row>
    <row r="51" spans="2:43" x14ac:dyDescent="0.25">
      <c r="B51" s="528"/>
      <c r="C51" s="528"/>
      <c r="I51" s="105"/>
      <c r="S51" s="105"/>
      <c r="AC51" s="105"/>
    </row>
    <row r="52" spans="2:43" x14ac:dyDescent="0.25">
      <c r="B52" s="528"/>
      <c r="C52" s="528"/>
      <c r="G52" t="s">
        <v>285</v>
      </c>
      <c r="I52" s="146">
        <f>+I45+I47+I49</f>
        <v>141438</v>
      </c>
      <c r="J52" s="146">
        <f>+J45+J47+J49</f>
        <v>82229</v>
      </c>
      <c r="Q52" t="s">
        <v>285</v>
      </c>
      <c r="S52" s="146">
        <f>+S45+S47+S49</f>
        <v>131772</v>
      </c>
      <c r="T52" s="28">
        <f>SUM(T5:T50)</f>
        <v>313370</v>
      </c>
      <c r="AA52" t="s">
        <v>285</v>
      </c>
      <c r="AC52" s="146">
        <f>+AC45+AC47+AC49</f>
        <v>0</v>
      </c>
      <c r="AD52" s="28">
        <f>SUM(AD5:AD50)</f>
        <v>0</v>
      </c>
    </row>
    <row r="53" spans="2:43" x14ac:dyDescent="0.25">
      <c r="B53" s="528"/>
      <c r="C53" s="528"/>
      <c r="G53" t="s">
        <v>286</v>
      </c>
      <c r="I53" s="146">
        <f>+I46+I48+I50</f>
        <v>141942</v>
      </c>
      <c r="J53" s="146">
        <f>+J46+J48+J50</f>
        <v>82899</v>
      </c>
      <c r="Q53" t="s">
        <v>286</v>
      </c>
      <c r="S53" s="146">
        <f>+S46+S48+S50</f>
        <v>131197</v>
      </c>
      <c r="AA53" t="s">
        <v>286</v>
      </c>
      <c r="AC53" s="146">
        <f>+AC46+AC48+AC50</f>
        <v>0</v>
      </c>
    </row>
    <row r="54" spans="2:43" x14ac:dyDescent="0.25">
      <c r="B54" s="528"/>
      <c r="C54" s="528"/>
    </row>
    <row r="55" spans="2:43" x14ac:dyDescent="0.25">
      <c r="B55" s="528"/>
      <c r="C55" s="528"/>
    </row>
    <row r="56" spans="2:43" x14ac:dyDescent="0.25">
      <c r="B56" s="528"/>
      <c r="C56" s="528"/>
      <c r="G56" t="s">
        <v>283</v>
      </c>
      <c r="I56" s="28">
        <f>I52+I53+I39+I40+I34+I35+I36+I30+I31+I26+I27+I18+I19+I14+I15+I22+I20</f>
        <v>587106</v>
      </c>
      <c r="J56" s="28">
        <f>J52+J53+J39+J40+J34+J35+J36+J30+J31+J26+J27+J18+J19+J14+J15+J22+J20</f>
        <v>342970</v>
      </c>
      <c r="K56" s="137">
        <f>J58/I56</f>
        <v>1.1331752698831217</v>
      </c>
    </row>
    <row r="57" spans="2:43" x14ac:dyDescent="0.25">
      <c r="B57" s="528"/>
      <c r="C57" s="528"/>
    </row>
    <row r="58" spans="2:43" x14ac:dyDescent="0.25">
      <c r="B58" s="528"/>
      <c r="C58" s="528"/>
      <c r="J58">
        <v>665294</v>
      </c>
    </row>
    <row r="59" spans="2:43" x14ac:dyDescent="0.25">
      <c r="B59" s="528"/>
      <c r="C59" s="528"/>
    </row>
    <row r="60" spans="2:43" x14ac:dyDescent="0.25">
      <c r="B60" s="528"/>
      <c r="C60" s="528"/>
    </row>
    <row r="61" spans="2:43" x14ac:dyDescent="0.25">
      <c r="B61" s="528"/>
      <c r="C61" s="528"/>
    </row>
    <row r="62" spans="2:43" x14ac:dyDescent="0.25">
      <c r="B62" s="528"/>
      <c r="C62" s="528"/>
    </row>
    <row r="63" spans="2:43" x14ac:dyDescent="0.25">
      <c r="B63" s="528"/>
      <c r="C63" s="528"/>
    </row>
    <row r="122" spans="2:10" x14ac:dyDescent="0.25">
      <c r="I122" s="105"/>
    </row>
    <row r="123" spans="2:10" x14ac:dyDescent="0.25">
      <c r="I123" s="105"/>
    </row>
    <row r="124" spans="2:10" ht="15.75" thickBot="1" x14ac:dyDescent="0.3">
      <c r="B124" t="s">
        <v>205</v>
      </c>
      <c r="I124" s="105"/>
    </row>
    <row r="125" spans="2:10" x14ac:dyDescent="0.25">
      <c r="B125" s="693" t="s">
        <v>281</v>
      </c>
      <c r="C125" s="694"/>
      <c r="D125" s="114" t="s">
        <v>260</v>
      </c>
      <c r="E125" s="115">
        <v>9367</v>
      </c>
      <c r="F125" s="115">
        <v>3232</v>
      </c>
      <c r="G125" s="115">
        <v>10045</v>
      </c>
      <c r="H125" s="115">
        <v>12384</v>
      </c>
      <c r="I125" s="143">
        <f t="shared" ref="I125:I130" si="12">+E125+F125+G125+G125+H125+H125</f>
        <v>57457</v>
      </c>
      <c r="J125" s="28">
        <f t="shared" ref="J125:J130" si="13">+E125+F125+G125+H125</f>
        <v>35028</v>
      </c>
    </row>
    <row r="126" spans="2:10" ht="15.75" thickBot="1" x14ac:dyDescent="0.3">
      <c r="B126" s="695"/>
      <c r="C126" s="696"/>
      <c r="D126" s="116" t="s">
        <v>261</v>
      </c>
      <c r="E126" s="117">
        <v>9041</v>
      </c>
      <c r="F126" s="117">
        <v>1000</v>
      </c>
      <c r="G126" s="117">
        <v>21205</v>
      </c>
      <c r="H126" s="117">
        <v>1</v>
      </c>
      <c r="I126" s="144">
        <f t="shared" si="12"/>
        <v>52453</v>
      </c>
      <c r="J126" s="28">
        <f t="shared" si="13"/>
        <v>31247</v>
      </c>
    </row>
    <row r="127" spans="2:10" x14ac:dyDescent="0.25">
      <c r="B127" s="697" t="s">
        <v>282</v>
      </c>
      <c r="C127" s="698"/>
      <c r="D127" s="114" t="s">
        <v>260</v>
      </c>
      <c r="E127" s="115">
        <v>4479</v>
      </c>
      <c r="F127" s="115">
        <v>2018</v>
      </c>
      <c r="G127" s="115">
        <v>4568</v>
      </c>
      <c r="H127" s="115">
        <v>8481</v>
      </c>
      <c r="I127" s="143">
        <f t="shared" si="12"/>
        <v>32595</v>
      </c>
      <c r="J127" s="28">
        <f t="shared" si="13"/>
        <v>19546</v>
      </c>
    </row>
    <row r="128" spans="2:10" ht="15.75" thickBot="1" x14ac:dyDescent="0.3">
      <c r="B128" s="699"/>
      <c r="C128" s="700"/>
      <c r="D128" s="116" t="s">
        <v>261</v>
      </c>
      <c r="E128" s="117">
        <v>5805</v>
      </c>
      <c r="F128" s="116">
        <v>0</v>
      </c>
      <c r="G128" s="117">
        <v>13401</v>
      </c>
      <c r="H128" s="116">
        <v>60</v>
      </c>
      <c r="I128" s="144">
        <f t="shared" si="12"/>
        <v>32727</v>
      </c>
      <c r="J128" s="28">
        <f t="shared" si="13"/>
        <v>19266</v>
      </c>
    </row>
    <row r="129" spans="2:10" x14ac:dyDescent="0.25">
      <c r="B129" s="697" t="s">
        <v>284</v>
      </c>
      <c r="C129" s="698"/>
      <c r="D129" s="114" t="s">
        <v>260</v>
      </c>
      <c r="E129" s="115">
        <v>1658</v>
      </c>
      <c r="F129" s="115">
        <v>3994</v>
      </c>
      <c r="G129" s="115">
        <v>3751</v>
      </c>
      <c r="H129" s="115">
        <v>14283</v>
      </c>
      <c r="I129" s="143">
        <f t="shared" si="12"/>
        <v>41720</v>
      </c>
      <c r="J129" s="28">
        <f t="shared" si="13"/>
        <v>23686</v>
      </c>
    </row>
    <row r="130" spans="2:10" ht="15.75" thickBot="1" x14ac:dyDescent="0.3">
      <c r="B130" s="699"/>
      <c r="C130" s="700"/>
      <c r="D130" s="116" t="s">
        <v>261</v>
      </c>
      <c r="E130" s="117">
        <v>8455</v>
      </c>
      <c r="F130" s="117">
        <v>0</v>
      </c>
      <c r="G130" s="117">
        <v>18675</v>
      </c>
      <c r="H130" s="117">
        <v>106</v>
      </c>
      <c r="I130" s="144">
        <f t="shared" si="12"/>
        <v>46017</v>
      </c>
      <c r="J130" s="28">
        <f t="shared" si="13"/>
        <v>27236</v>
      </c>
    </row>
    <row r="131" spans="2:10" x14ac:dyDescent="0.25">
      <c r="I131" s="105"/>
    </row>
    <row r="132" spans="2:10" x14ac:dyDescent="0.25">
      <c r="G132" t="s">
        <v>285</v>
      </c>
      <c r="I132" s="146">
        <f>+I125+I127+I129</f>
        <v>131772</v>
      </c>
      <c r="J132" s="28">
        <f>SUM(J88:J130)</f>
        <v>156009</v>
      </c>
    </row>
    <row r="133" spans="2:10" x14ac:dyDescent="0.25">
      <c r="G133" t="s">
        <v>286</v>
      </c>
      <c r="I133" s="146">
        <f>+I126+I128+I130</f>
        <v>131197</v>
      </c>
    </row>
  </sheetData>
  <mergeCells count="64">
    <mergeCell ref="V49:W50"/>
    <mergeCell ref="L20:M21"/>
    <mergeCell ref="V19:W20"/>
    <mergeCell ref="V21:W21"/>
    <mergeCell ref="V26:W27"/>
    <mergeCell ref="V30:W31"/>
    <mergeCell ref="V34:W35"/>
    <mergeCell ref="V36:W36"/>
    <mergeCell ref="V39:W40"/>
    <mergeCell ref="V5:W6"/>
    <mergeCell ref="V7:W8"/>
    <mergeCell ref="V9:W10"/>
    <mergeCell ref="V13:W14"/>
    <mergeCell ref="V11:W12"/>
    <mergeCell ref="V2:X2"/>
    <mergeCell ref="B125:C126"/>
    <mergeCell ref="L12:M13"/>
    <mergeCell ref="L18:M19"/>
    <mergeCell ref="L26:M27"/>
    <mergeCell ref="L30:M31"/>
    <mergeCell ref="L34:M35"/>
    <mergeCell ref="L2:N2"/>
    <mergeCell ref="L5:M6"/>
    <mergeCell ref="L7:M8"/>
    <mergeCell ref="L9:M10"/>
    <mergeCell ref="L11:M11"/>
    <mergeCell ref="B2:D2"/>
    <mergeCell ref="B5:C6"/>
    <mergeCell ref="B7:C8"/>
    <mergeCell ref="B9:C10"/>
    <mergeCell ref="B127:C128"/>
    <mergeCell ref="B129:C130"/>
    <mergeCell ref="L36:M36"/>
    <mergeCell ref="L39:M40"/>
    <mergeCell ref="L45:M46"/>
    <mergeCell ref="L47:M48"/>
    <mergeCell ref="L49:M50"/>
    <mergeCell ref="B49:C50"/>
    <mergeCell ref="B45:C46"/>
    <mergeCell ref="B47:C48"/>
    <mergeCell ref="B39:C40"/>
    <mergeCell ref="B11:C11"/>
    <mergeCell ref="B12:C13"/>
    <mergeCell ref="B26:C27"/>
    <mergeCell ref="B18:C19"/>
    <mergeCell ref="B30:C31"/>
    <mergeCell ref="B34:C35"/>
    <mergeCell ref="B36:C36"/>
    <mergeCell ref="B20:C20"/>
    <mergeCell ref="B21:C22"/>
    <mergeCell ref="AG45:AG47"/>
    <mergeCell ref="AG28:AI28"/>
    <mergeCell ref="AG29:AK29"/>
    <mergeCell ref="AG31:AG32"/>
    <mergeCell ref="AG33:AG34"/>
    <mergeCell ref="AG35:AG36"/>
    <mergeCell ref="AG37:AG38"/>
    <mergeCell ref="V45:W46"/>
    <mergeCell ref="V47:W48"/>
    <mergeCell ref="AO30:AQ30"/>
    <mergeCell ref="AO41:AQ41"/>
    <mergeCell ref="AG39:AG40"/>
    <mergeCell ref="AG41:AG42"/>
    <mergeCell ref="AG43:AG4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zoomScale="80" zoomScaleNormal="80" workbookViewId="0">
      <selection activeCell="B5" sqref="B5"/>
    </sheetView>
  </sheetViews>
  <sheetFormatPr baseColWidth="10" defaultColWidth="11.42578125" defaultRowHeight="14.25" x14ac:dyDescent="0.2"/>
  <cols>
    <col min="1" max="1" width="1.7109375" style="217" customWidth="1"/>
    <col min="2" max="2" width="52.7109375" style="217" customWidth="1"/>
    <col min="3" max="3" width="11.85546875" style="329" customWidth="1"/>
    <col min="4" max="11" width="11.42578125" style="217"/>
    <col min="12" max="12" width="13.140625" style="217" customWidth="1"/>
    <col min="13" max="13" width="11.42578125" style="217"/>
    <col min="14" max="14" width="13.5703125" style="217" customWidth="1"/>
    <col min="15" max="16384" width="11.42578125" style="217"/>
  </cols>
  <sheetData>
    <row r="1" spans="1:17" ht="15" customHeight="1" x14ac:dyDescent="0.2">
      <c r="A1" s="548" t="s">
        <v>115</v>
      </c>
      <c r="B1" s="548"/>
      <c r="C1" s="548"/>
      <c r="D1" s="548"/>
      <c r="E1" s="548"/>
      <c r="F1" s="548"/>
      <c r="G1" s="548"/>
      <c r="H1" s="548"/>
      <c r="I1" s="548"/>
      <c r="J1" s="548"/>
      <c r="K1" s="548"/>
      <c r="L1" s="548"/>
      <c r="M1" s="548"/>
      <c r="N1" s="548"/>
      <c r="O1" s="548"/>
      <c r="P1" s="548"/>
      <c r="Q1" s="548"/>
    </row>
    <row r="2" spans="1:17" ht="15" customHeight="1" x14ac:dyDescent="0.2">
      <c r="A2" s="548"/>
      <c r="B2" s="548"/>
      <c r="C2" s="548"/>
      <c r="D2" s="548"/>
      <c r="E2" s="548"/>
      <c r="F2" s="548"/>
      <c r="G2" s="548"/>
      <c r="H2" s="548"/>
      <c r="I2" s="548"/>
      <c r="J2" s="548"/>
      <c r="K2" s="548"/>
      <c r="L2" s="548"/>
      <c r="M2" s="548"/>
      <c r="N2" s="548"/>
      <c r="O2" s="548"/>
      <c r="P2" s="548"/>
      <c r="Q2" s="548"/>
    </row>
    <row r="3" spans="1:17" x14ac:dyDescent="0.2">
      <c r="B3" s="328"/>
      <c r="M3" s="330" t="s">
        <v>117</v>
      </c>
      <c r="N3" s="330"/>
      <c r="O3" s="330" t="s">
        <v>971</v>
      </c>
    </row>
    <row r="4" spans="1:17" x14ac:dyDescent="0.2">
      <c r="B4" s="331"/>
      <c r="K4" s="330"/>
      <c r="L4" s="330"/>
      <c r="M4" s="330"/>
      <c r="N4" s="330"/>
    </row>
    <row r="5" spans="1:17" x14ac:dyDescent="0.2">
      <c r="B5" s="331"/>
      <c r="K5" s="330"/>
      <c r="L5" s="330"/>
      <c r="M5" s="330"/>
      <c r="N5" s="330"/>
    </row>
    <row r="6" spans="1:17" x14ac:dyDescent="0.2">
      <c r="B6" s="331"/>
      <c r="K6" s="330"/>
      <c r="L6" s="330"/>
      <c r="M6" s="330"/>
      <c r="N6" s="330"/>
    </row>
    <row r="7" spans="1:17" x14ac:dyDescent="0.2">
      <c r="B7" s="331"/>
      <c r="K7" s="330"/>
      <c r="L7" s="330"/>
      <c r="M7" s="330"/>
      <c r="N7" s="330"/>
    </row>
    <row r="8" spans="1:17" ht="24" thickBot="1" x14ac:dyDescent="0.35">
      <c r="B8" s="332" t="s">
        <v>973</v>
      </c>
      <c r="C8" s="333">
        <v>0.126</v>
      </c>
      <c r="K8" s="330"/>
      <c r="L8" s="330"/>
      <c r="M8" s="330"/>
      <c r="N8" s="330"/>
    </row>
    <row r="9" spans="1:17" ht="20.25" x14ac:dyDescent="0.25">
      <c r="B9" s="334" t="s">
        <v>287</v>
      </c>
      <c r="C9" s="335">
        <v>0.255</v>
      </c>
      <c r="K9" s="330"/>
      <c r="L9" s="330"/>
      <c r="M9" s="330"/>
      <c r="N9" s="330"/>
    </row>
    <row r="10" spans="1:17" ht="15" x14ac:dyDescent="0.2">
      <c r="B10" s="336" t="s">
        <v>288</v>
      </c>
      <c r="C10" s="337">
        <v>0.152</v>
      </c>
      <c r="K10" s="330"/>
      <c r="L10" s="330"/>
      <c r="M10" s="330"/>
      <c r="N10" s="330"/>
    </row>
    <row r="11" spans="1:17" ht="15" x14ac:dyDescent="0.2">
      <c r="B11" s="336" t="s">
        <v>289</v>
      </c>
      <c r="C11" s="338">
        <v>0.03</v>
      </c>
      <c r="K11" s="330"/>
      <c r="L11" s="330"/>
      <c r="M11" s="330"/>
      <c r="N11" s="330"/>
    </row>
    <row r="12" spans="1:17" ht="15" x14ac:dyDescent="0.2">
      <c r="B12" s="336" t="s">
        <v>290</v>
      </c>
      <c r="C12" s="338">
        <v>1.115</v>
      </c>
      <c r="K12" s="330"/>
      <c r="L12" s="330"/>
      <c r="M12" s="330"/>
      <c r="N12" s="330"/>
    </row>
    <row r="13" spans="1:17" ht="34.5" customHeight="1" x14ac:dyDescent="0.2">
      <c r="B13" s="336" t="s">
        <v>89</v>
      </c>
      <c r="C13" s="338">
        <v>0.34799999999999998</v>
      </c>
      <c r="K13" s="330"/>
      <c r="L13" s="330"/>
      <c r="M13" s="330"/>
      <c r="N13" s="330"/>
    </row>
    <row r="14" spans="1:17" ht="15.75" customHeight="1" x14ac:dyDescent="0.2">
      <c r="B14" s="336" t="s">
        <v>291</v>
      </c>
      <c r="C14" s="338">
        <v>0.11</v>
      </c>
      <c r="K14" s="330"/>
      <c r="L14" s="330"/>
      <c r="M14" s="330"/>
      <c r="N14" s="330"/>
    </row>
    <row r="15" spans="1:17" ht="15" customHeight="1" x14ac:dyDescent="0.2">
      <c r="B15" s="339"/>
      <c r="C15" s="339"/>
      <c r="K15" s="330"/>
      <c r="L15" s="330"/>
      <c r="M15" s="330"/>
      <c r="N15" s="330"/>
    </row>
    <row r="16" spans="1:17" x14ac:dyDescent="0.2">
      <c r="B16" s="340" t="s">
        <v>10</v>
      </c>
      <c r="C16" s="237"/>
      <c r="K16" s="330"/>
      <c r="L16" s="330"/>
      <c r="M16" s="330"/>
      <c r="N16" s="330"/>
    </row>
    <row r="17" spans="2:14" ht="16.5" customHeight="1" x14ac:dyDescent="0.2">
      <c r="B17" s="237"/>
      <c r="C17" s="237"/>
      <c r="K17" s="330"/>
      <c r="L17" s="330"/>
      <c r="M17" s="330"/>
      <c r="N17" s="330"/>
    </row>
    <row r="18" spans="2:14" ht="15" customHeight="1" x14ac:dyDescent="0.2">
      <c r="B18" s="237"/>
      <c r="C18" s="237"/>
      <c r="K18" s="330"/>
      <c r="L18" s="330"/>
      <c r="M18" s="330"/>
      <c r="N18" s="330"/>
    </row>
    <row r="19" spans="2:14" ht="23.25" customHeight="1" x14ac:dyDescent="0.2">
      <c r="B19" s="569" t="s">
        <v>974</v>
      </c>
      <c r="C19" s="569"/>
      <c r="K19" s="330"/>
      <c r="L19" s="330"/>
      <c r="M19" s="330"/>
      <c r="N19" s="330"/>
    </row>
    <row r="20" spans="2:14" ht="23.25" customHeight="1" x14ac:dyDescent="0.2">
      <c r="B20" s="569"/>
      <c r="C20" s="569"/>
      <c r="K20" s="330"/>
      <c r="L20" s="330"/>
      <c r="M20" s="330"/>
      <c r="N20" s="330"/>
    </row>
    <row r="21" spans="2:14" ht="23.25" customHeight="1" x14ac:dyDescent="0.2">
      <c r="B21" s="569"/>
      <c r="C21" s="569"/>
      <c r="K21" s="330"/>
      <c r="L21" s="330"/>
      <c r="M21" s="330"/>
      <c r="N21" s="330"/>
    </row>
    <row r="22" spans="2:14" ht="23.25" customHeight="1" x14ac:dyDescent="0.2">
      <c r="B22" s="569"/>
      <c r="C22" s="569"/>
      <c r="K22" s="330"/>
      <c r="L22" s="330"/>
      <c r="M22" s="330"/>
      <c r="N22" s="330"/>
    </row>
    <row r="23" spans="2:14" ht="23.25" customHeight="1" x14ac:dyDescent="0.2">
      <c r="B23" s="569"/>
      <c r="C23" s="569"/>
      <c r="K23" s="330"/>
      <c r="L23" s="330"/>
      <c r="M23" s="330"/>
      <c r="N23" s="330"/>
    </row>
    <row r="24" spans="2:14" ht="23.25" customHeight="1" x14ac:dyDescent="0.2">
      <c r="B24" s="569"/>
      <c r="C24" s="569"/>
      <c r="K24" s="330"/>
      <c r="L24" s="330"/>
      <c r="M24" s="330"/>
      <c r="N24" s="330"/>
    </row>
    <row r="25" spans="2:14" ht="23.25" customHeight="1" x14ac:dyDescent="0.2">
      <c r="B25" s="569"/>
      <c r="C25" s="569"/>
      <c r="K25" s="330"/>
      <c r="L25" s="330"/>
      <c r="M25" s="330"/>
      <c r="N25" s="330"/>
    </row>
    <row r="26" spans="2:14" ht="23.25" customHeight="1" x14ac:dyDescent="0.2">
      <c r="B26" s="569"/>
      <c r="C26" s="569"/>
      <c r="K26" s="330"/>
      <c r="L26" s="330"/>
      <c r="M26" s="330"/>
      <c r="N26" s="330"/>
    </row>
    <row r="27" spans="2:14" ht="23.25" customHeight="1" x14ac:dyDescent="0.2">
      <c r="B27" s="569"/>
      <c r="C27" s="569"/>
      <c r="K27" s="330"/>
      <c r="L27" s="330"/>
      <c r="M27" s="330"/>
      <c r="N27" s="330"/>
    </row>
    <row r="28" spans="2:14" ht="23.25" customHeight="1" x14ac:dyDescent="0.2">
      <c r="B28" s="569"/>
      <c r="C28" s="569"/>
      <c r="K28" s="330"/>
      <c r="L28" s="330"/>
      <c r="M28" s="330"/>
      <c r="N28" s="330"/>
    </row>
    <row r="29" spans="2:14" ht="23.25" customHeight="1" x14ac:dyDescent="0.2">
      <c r="B29" s="569"/>
      <c r="C29" s="569"/>
      <c r="K29" s="330"/>
      <c r="L29" s="330"/>
      <c r="M29" s="330"/>
      <c r="N29" s="330"/>
    </row>
    <row r="30" spans="2:14" ht="23.25" customHeight="1" x14ac:dyDescent="0.2">
      <c r="B30" s="569"/>
      <c r="C30" s="569"/>
      <c r="K30" s="330"/>
      <c r="L30" s="330"/>
      <c r="M30" s="330"/>
      <c r="N30" s="330"/>
    </row>
    <row r="31" spans="2:14" ht="23.25" customHeight="1" x14ac:dyDescent="0.2">
      <c r="B31" s="569"/>
      <c r="C31" s="569"/>
      <c r="K31" s="330"/>
      <c r="L31" s="330"/>
      <c r="M31" s="330"/>
      <c r="N31" s="330"/>
    </row>
    <row r="32" spans="2:14" ht="23.25" customHeight="1" x14ac:dyDescent="0.2">
      <c r="B32" s="569"/>
      <c r="C32" s="569"/>
      <c r="K32" s="330"/>
      <c r="L32" s="330"/>
      <c r="M32" s="330"/>
      <c r="N32" s="330"/>
    </row>
    <row r="33" spans="2:14" ht="23.25" customHeight="1" x14ac:dyDescent="0.2">
      <c r="B33" s="569"/>
      <c r="C33" s="569"/>
      <c r="K33" s="330"/>
      <c r="L33" s="330"/>
      <c r="M33" s="330"/>
      <c r="N33" s="330"/>
    </row>
    <row r="34" spans="2:14" ht="23.25" customHeight="1" x14ac:dyDescent="0.2">
      <c r="B34" s="569"/>
      <c r="C34" s="569"/>
    </row>
    <row r="35" spans="2:14" ht="23.25" customHeight="1" x14ac:dyDescent="0.2">
      <c r="B35" s="569"/>
      <c r="C35" s="569"/>
    </row>
    <row r="36" spans="2:14" ht="23.25" customHeight="1" x14ac:dyDescent="0.2">
      <c r="B36" s="569"/>
      <c r="C36" s="569"/>
    </row>
    <row r="37" spans="2:14" ht="23.25" customHeight="1" x14ac:dyDescent="0.2">
      <c r="B37" s="569"/>
      <c r="C37" s="569"/>
    </row>
    <row r="38" spans="2:14" ht="18.75" customHeight="1" x14ac:dyDescent="0.2">
      <c r="B38" s="341"/>
      <c r="C38" s="342"/>
    </row>
    <row r="39" spans="2:14" ht="47.25" customHeight="1" thickBot="1" x14ac:dyDescent="0.3">
      <c r="B39" s="343" t="s">
        <v>292</v>
      </c>
      <c r="C39" s="333">
        <v>0.23300000000000001</v>
      </c>
    </row>
    <row r="40" spans="2:14" ht="21.75" customHeight="1" x14ac:dyDescent="0.2">
      <c r="B40" s="336" t="s">
        <v>293</v>
      </c>
      <c r="C40" s="337">
        <v>0.14099999999999999</v>
      </c>
    </row>
    <row r="41" spans="2:14" ht="15" x14ac:dyDescent="0.2">
      <c r="B41" s="336" t="s">
        <v>294</v>
      </c>
      <c r="C41" s="338">
        <v>0.315</v>
      </c>
    </row>
    <row r="42" spans="2:14" ht="15" x14ac:dyDescent="0.2">
      <c r="B42" s="336" t="s">
        <v>295</v>
      </c>
      <c r="C42" s="338">
        <v>0.36199999999999999</v>
      </c>
    </row>
    <row r="43" spans="2:14" x14ac:dyDescent="0.2">
      <c r="B43" s="344"/>
      <c r="C43" s="342"/>
    </row>
    <row r="45" spans="2:14" ht="24" thickBot="1" x14ac:dyDescent="0.3">
      <c r="B45" s="343" t="s">
        <v>296</v>
      </c>
      <c r="C45" s="333">
        <v>0.20300000000000001</v>
      </c>
    </row>
    <row r="46" spans="2:14" ht="15" x14ac:dyDescent="0.2">
      <c r="B46" s="336" t="s">
        <v>297</v>
      </c>
      <c r="C46" s="337">
        <v>0.157</v>
      </c>
    </row>
    <row r="47" spans="2:14" ht="15" x14ac:dyDescent="0.2">
      <c r="B47" s="336" t="s">
        <v>67</v>
      </c>
      <c r="C47" s="338">
        <v>0.3</v>
      </c>
    </row>
    <row r="48" spans="2:14" ht="27.75" customHeight="1" x14ac:dyDescent="0.2">
      <c r="B48" s="336" t="s">
        <v>298</v>
      </c>
      <c r="C48" s="338">
        <v>0.192</v>
      </c>
    </row>
    <row r="49" spans="2:3" ht="15" x14ac:dyDescent="0.2">
      <c r="B49" s="336" t="s">
        <v>299</v>
      </c>
      <c r="C49" s="338">
        <v>0.41799999999999998</v>
      </c>
    </row>
    <row r="50" spans="2:3" ht="15" x14ac:dyDescent="0.2">
      <c r="B50" s="336" t="s">
        <v>77</v>
      </c>
      <c r="C50" s="338">
        <v>0.17599999999999999</v>
      </c>
    </row>
    <row r="51" spans="2:3" ht="15" x14ac:dyDescent="0.2">
      <c r="B51" s="336" t="s">
        <v>300</v>
      </c>
      <c r="C51" s="338">
        <v>0.26100000000000001</v>
      </c>
    </row>
    <row r="52" spans="2:3" x14ac:dyDescent="0.2">
      <c r="B52" s="345" t="s">
        <v>301</v>
      </c>
      <c r="C52" s="342"/>
    </row>
    <row r="56" spans="2:3" ht="32.25" thickBot="1" x14ac:dyDescent="0.3">
      <c r="B56" s="343" t="s">
        <v>137</v>
      </c>
      <c r="C56" s="333">
        <v>0.01</v>
      </c>
    </row>
    <row r="57" spans="2:3" ht="15" x14ac:dyDescent="0.2">
      <c r="B57" s="336" t="s">
        <v>302</v>
      </c>
      <c r="C57" s="337">
        <v>3.0000000000000001E-3</v>
      </c>
    </row>
    <row r="58" spans="2:3" ht="15" x14ac:dyDescent="0.2">
      <c r="B58" s="336" t="s">
        <v>922</v>
      </c>
      <c r="C58" s="338">
        <v>-1.2E-2</v>
      </c>
    </row>
    <row r="59" spans="2:3" ht="15" x14ac:dyDescent="0.2">
      <c r="B59" s="336" t="s">
        <v>303</v>
      </c>
      <c r="C59" s="338">
        <v>0.16300000000000001</v>
      </c>
    </row>
    <row r="60" spans="2:3" ht="15" x14ac:dyDescent="0.2">
      <c r="B60" s="336" t="s">
        <v>304</v>
      </c>
      <c r="C60" s="338">
        <v>0.04</v>
      </c>
    </row>
    <row r="62" spans="2:3" ht="24" thickBot="1" x14ac:dyDescent="0.3">
      <c r="B62" s="343" t="s">
        <v>141</v>
      </c>
      <c r="C62" s="333">
        <v>9.4E-2</v>
      </c>
    </row>
    <row r="63" spans="2:3" ht="25.5" x14ac:dyDescent="0.2">
      <c r="B63" s="336" t="s">
        <v>305</v>
      </c>
      <c r="C63" s="337">
        <v>0.124</v>
      </c>
    </row>
    <row r="64" spans="2:3" ht="25.5" x14ac:dyDescent="0.2">
      <c r="B64" s="336" t="s">
        <v>306</v>
      </c>
      <c r="C64" s="338">
        <v>0.03</v>
      </c>
    </row>
    <row r="65" spans="2:3" ht="25.5" x14ac:dyDescent="0.2">
      <c r="B65" s="336" t="s">
        <v>307</v>
      </c>
      <c r="C65" s="338">
        <v>9.6000000000000002E-2</v>
      </c>
    </row>
    <row r="66" spans="2:3" x14ac:dyDescent="0.2">
      <c r="B66" s="344"/>
      <c r="C66" s="342"/>
    </row>
    <row r="67" spans="2:3" ht="24" thickBot="1" x14ac:dyDescent="0.3">
      <c r="B67" s="343" t="s">
        <v>144</v>
      </c>
      <c r="C67" s="333">
        <v>0</v>
      </c>
    </row>
    <row r="68" spans="2:3" ht="15" x14ac:dyDescent="0.2">
      <c r="B68" s="336" t="s">
        <v>308</v>
      </c>
      <c r="C68" s="337">
        <v>-0.09</v>
      </c>
    </row>
    <row r="69" spans="2:3" ht="15" x14ac:dyDescent="0.2">
      <c r="B69" s="336" t="s">
        <v>309</v>
      </c>
      <c r="C69" s="338">
        <v>5.2999999999999999E-2</v>
      </c>
    </row>
    <row r="70" spans="2:3" ht="15" x14ac:dyDescent="0.2">
      <c r="B70" s="336" t="s">
        <v>310</v>
      </c>
      <c r="C70" s="338">
        <v>-9.9000000000000005E-2</v>
      </c>
    </row>
    <row r="71" spans="2:3" ht="15" x14ac:dyDescent="0.2">
      <c r="B71" s="336" t="s">
        <v>311</v>
      </c>
      <c r="C71" s="338">
        <v>1.9E-2</v>
      </c>
    </row>
    <row r="72" spans="2:3" x14ac:dyDescent="0.2">
      <c r="B72" s="344"/>
      <c r="C72" s="342"/>
    </row>
    <row r="73" spans="2:3" x14ac:dyDescent="0.2">
      <c r="B73" s="344"/>
      <c r="C73" s="342"/>
    </row>
    <row r="74" spans="2:3" x14ac:dyDescent="0.2">
      <c r="B74" s="344"/>
      <c r="C74" s="342"/>
    </row>
    <row r="75" spans="2:3" ht="32.25" thickBot="1" x14ac:dyDescent="0.3">
      <c r="B75" s="343" t="s">
        <v>312</v>
      </c>
      <c r="C75" s="333">
        <v>0.123</v>
      </c>
    </row>
    <row r="76" spans="2:3" ht="15" x14ac:dyDescent="0.2">
      <c r="B76" s="336" t="s">
        <v>312</v>
      </c>
      <c r="C76" s="337">
        <v>0.12</v>
      </c>
    </row>
    <row r="77" spans="2:3" ht="15" x14ac:dyDescent="0.2">
      <c r="B77" s="336" t="s">
        <v>313</v>
      </c>
      <c r="C77" s="338">
        <v>0.125</v>
      </c>
    </row>
    <row r="78" spans="2:3" x14ac:dyDescent="0.2">
      <c r="C78" s="342"/>
    </row>
    <row r="79" spans="2:3" x14ac:dyDescent="0.2">
      <c r="C79" s="342"/>
    </row>
    <row r="80" spans="2:3" ht="24" thickBot="1" x14ac:dyDescent="0.3">
      <c r="B80" s="343" t="s">
        <v>154</v>
      </c>
      <c r="C80" s="333">
        <v>0.09</v>
      </c>
    </row>
    <row r="81" spans="2:7" ht="25.5" x14ac:dyDescent="0.2">
      <c r="B81" s="336" t="s">
        <v>314</v>
      </c>
      <c r="C81" s="337">
        <v>0.13</v>
      </c>
    </row>
    <row r="82" spans="2:7" ht="15" x14ac:dyDescent="0.2">
      <c r="B82" s="336" t="s">
        <v>315</v>
      </c>
      <c r="C82" s="338">
        <v>7.5999999999999998E-2</v>
      </c>
    </row>
    <row r="83" spans="2:7" ht="15" x14ac:dyDescent="0.2">
      <c r="B83" s="336" t="s">
        <v>316</v>
      </c>
      <c r="C83" s="338">
        <v>0.05</v>
      </c>
    </row>
    <row r="84" spans="2:7" x14ac:dyDescent="0.2">
      <c r="C84" s="342"/>
    </row>
    <row r="85" spans="2:7" x14ac:dyDescent="0.2">
      <c r="C85" s="342"/>
    </row>
    <row r="86" spans="2:7" ht="32.25" thickBot="1" x14ac:dyDescent="0.3">
      <c r="B86" s="343" t="s">
        <v>317</v>
      </c>
      <c r="C86" s="333">
        <v>7.1999999999999995E-2</v>
      </c>
    </row>
    <row r="87" spans="2:7" ht="26.25" customHeight="1" x14ac:dyDescent="0.2">
      <c r="B87" s="336" t="s">
        <v>317</v>
      </c>
      <c r="C87" s="337">
        <v>6.8000000000000005E-2</v>
      </c>
    </row>
    <row r="88" spans="2:7" ht="25.5" x14ac:dyDescent="0.2">
      <c r="B88" s="336" t="s">
        <v>318</v>
      </c>
      <c r="C88" s="338">
        <v>8.3000000000000004E-2</v>
      </c>
    </row>
    <row r="90" spans="2:7" ht="32.25" thickBot="1" x14ac:dyDescent="0.3">
      <c r="B90" s="343" t="s">
        <v>319</v>
      </c>
      <c r="C90" s="333">
        <v>0.36499999999999999</v>
      </c>
    </row>
    <row r="91" spans="2:7" ht="15" x14ac:dyDescent="0.2">
      <c r="B91" s="336" t="s">
        <v>319</v>
      </c>
      <c r="C91" s="337">
        <v>0.33200000000000002</v>
      </c>
    </row>
    <row r="92" spans="2:7" ht="25.5" x14ac:dyDescent="0.2">
      <c r="B92" s="336" t="s">
        <v>320</v>
      </c>
      <c r="C92" s="338">
        <v>0.52500000000000002</v>
      </c>
    </row>
    <row r="94" spans="2:7" ht="27.75" customHeight="1" thickBot="1" x14ac:dyDescent="0.3">
      <c r="B94" s="343" t="s">
        <v>321</v>
      </c>
      <c r="C94" s="333">
        <v>0.17199999999999999</v>
      </c>
    </row>
    <row r="96" spans="2:7" ht="24" thickBot="1" x14ac:dyDescent="0.3">
      <c r="B96" s="343" t="s">
        <v>322</v>
      </c>
      <c r="C96" s="333">
        <v>0.114</v>
      </c>
      <c r="E96" s="246"/>
      <c r="F96" s="246"/>
      <c r="G96" s="246"/>
    </row>
    <row r="98" spans="1:17" ht="24" thickBot="1" x14ac:dyDescent="0.3">
      <c r="B98" s="343" t="s">
        <v>323</v>
      </c>
      <c r="C98" s="333">
        <v>1.9E-2</v>
      </c>
    </row>
    <row r="100" spans="1:17" x14ac:dyDescent="0.2">
      <c r="A100" s="548"/>
      <c r="B100" s="548"/>
      <c r="C100" s="548"/>
      <c r="D100" s="548"/>
      <c r="E100" s="548"/>
      <c r="F100" s="548"/>
      <c r="G100" s="548"/>
      <c r="H100" s="548"/>
      <c r="I100" s="548"/>
      <c r="J100" s="548"/>
      <c r="K100" s="548"/>
      <c r="L100" s="548"/>
      <c r="M100" s="548"/>
      <c r="N100" s="548"/>
      <c r="O100" s="548"/>
      <c r="P100" s="548"/>
      <c r="Q100" s="548"/>
    </row>
    <row r="101" spans="1:17" x14ac:dyDescent="0.2">
      <c r="A101" s="548"/>
      <c r="B101" s="548"/>
      <c r="C101" s="548"/>
      <c r="D101" s="548"/>
      <c r="E101" s="548"/>
      <c r="F101" s="548"/>
      <c r="G101" s="548"/>
      <c r="H101" s="548"/>
      <c r="I101" s="548"/>
      <c r="J101" s="548"/>
      <c r="K101" s="548"/>
      <c r="L101" s="548"/>
      <c r="M101" s="548"/>
      <c r="N101" s="548"/>
      <c r="O101" s="548"/>
      <c r="P101" s="548"/>
      <c r="Q101" s="548"/>
    </row>
  </sheetData>
  <sheetProtection algorithmName="SHA-512" hashValue="COnGU4g6cDVh8pM1hQz3iv49WdDRQnT8vi3NMBh/dp3C/47c3YzkovqmMktgrVVyR2yd1gM3AIi990a7oTpaMQ==" saltValue="WTSFrOqdMXAyARlX8MeAIQ==" spinCount="100000" sheet="1" objects="1" scenarios="1" selectLockedCells="1" selectUnlockedCells="1"/>
  <mergeCells count="3">
    <mergeCell ref="A1:Q2"/>
    <mergeCell ref="B19:C37"/>
    <mergeCell ref="A100:Q101"/>
  </mergeCells>
  <conditionalFormatting sqref="C8:C13">
    <cfRule type="cellIs" dxfId="8106" priority="35" operator="lessThan">
      <formula>0</formula>
    </cfRule>
  </conditionalFormatting>
  <conditionalFormatting sqref="C39:C42">
    <cfRule type="cellIs" dxfId="8105" priority="29" operator="lessThan">
      <formula>0</formula>
    </cfRule>
  </conditionalFormatting>
  <conditionalFormatting sqref="C14">
    <cfRule type="cellIs" dxfId="8104" priority="26" operator="lessThan">
      <formula>0</formula>
    </cfRule>
  </conditionalFormatting>
  <conditionalFormatting sqref="C45:C48">
    <cfRule type="cellIs" dxfId="8103" priority="16" operator="lessThan">
      <formula>0</formula>
    </cfRule>
  </conditionalFormatting>
  <conditionalFormatting sqref="C49:C50">
    <cfRule type="cellIs" dxfId="8102" priority="15" operator="lessThan">
      <formula>0</formula>
    </cfRule>
  </conditionalFormatting>
  <conditionalFormatting sqref="C51">
    <cfRule type="cellIs" dxfId="8101" priority="14" operator="lessThan">
      <formula>0</formula>
    </cfRule>
  </conditionalFormatting>
  <conditionalFormatting sqref="C56:C59">
    <cfRule type="cellIs" dxfId="8100" priority="13" operator="lessThan">
      <formula>0</formula>
    </cfRule>
  </conditionalFormatting>
  <conditionalFormatting sqref="C60">
    <cfRule type="cellIs" dxfId="8099" priority="12" operator="lessThan">
      <formula>0</formula>
    </cfRule>
  </conditionalFormatting>
  <conditionalFormatting sqref="C62:C65">
    <cfRule type="cellIs" dxfId="8098" priority="11" operator="lessThan">
      <formula>0</formula>
    </cfRule>
  </conditionalFormatting>
  <conditionalFormatting sqref="C67:C70">
    <cfRule type="cellIs" dxfId="8097" priority="10" operator="lessThan">
      <formula>0</formula>
    </cfRule>
  </conditionalFormatting>
  <conditionalFormatting sqref="C71">
    <cfRule type="cellIs" dxfId="8096" priority="9" operator="lessThan">
      <formula>0</formula>
    </cfRule>
  </conditionalFormatting>
  <conditionalFormatting sqref="C75:C77">
    <cfRule type="cellIs" dxfId="8095" priority="8" operator="lessThan">
      <formula>0</formula>
    </cfRule>
  </conditionalFormatting>
  <conditionalFormatting sqref="C80:C83">
    <cfRule type="cellIs" dxfId="8094" priority="7" operator="lessThan">
      <formula>0</formula>
    </cfRule>
  </conditionalFormatting>
  <conditionalFormatting sqref="C86:C88">
    <cfRule type="cellIs" dxfId="8093" priority="6" operator="lessThan">
      <formula>0</formula>
    </cfRule>
  </conditionalFormatting>
  <conditionalFormatting sqref="C90:C92">
    <cfRule type="cellIs" dxfId="8092" priority="5" operator="lessThan">
      <formula>0</formula>
    </cfRule>
  </conditionalFormatting>
  <conditionalFormatting sqref="C94">
    <cfRule type="cellIs" dxfId="8091" priority="4" operator="lessThan">
      <formula>0</formula>
    </cfRule>
  </conditionalFormatting>
  <conditionalFormatting sqref="C96">
    <cfRule type="cellIs" dxfId="8090" priority="3" operator="lessThan">
      <formula>0</formula>
    </cfRule>
  </conditionalFormatting>
  <conditionalFormatting sqref="C98">
    <cfRule type="cellIs" dxfId="8089" priority="2" operator="lessThan">
      <formula>0</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S73"/>
  <sheetViews>
    <sheetView topLeftCell="A43" zoomScale="80" zoomScaleNormal="80" workbookViewId="0">
      <pane ySplit="1" topLeftCell="A67" activePane="bottomLeft" state="frozen"/>
      <selection activeCell="A43" sqref="A43"/>
      <selection pane="bottomLeft" activeCell="R74" sqref="R74"/>
    </sheetView>
  </sheetViews>
  <sheetFormatPr baseColWidth="10" defaultColWidth="11.42578125" defaultRowHeight="15" x14ac:dyDescent="0.25"/>
  <cols>
    <col min="4" max="4" width="11.140625" customWidth="1"/>
    <col min="5" max="5" width="13.42578125" customWidth="1"/>
    <col min="10" max="10" width="13.5703125" customWidth="1"/>
  </cols>
  <sheetData>
    <row r="1" spans="2:18" ht="47.25" customHeight="1" x14ac:dyDescent="0.25">
      <c r="C1" s="40" t="s">
        <v>324</v>
      </c>
      <c r="D1" s="40" t="s">
        <v>294</v>
      </c>
      <c r="E1" s="40" t="s">
        <v>115</v>
      </c>
      <c r="J1" s="42" t="s">
        <v>325</v>
      </c>
      <c r="K1" s="42" t="s">
        <v>326</v>
      </c>
      <c r="L1" s="42" t="s">
        <v>115</v>
      </c>
      <c r="P1" s="42" t="s">
        <v>327</v>
      </c>
      <c r="Q1" s="42" t="s">
        <v>141</v>
      </c>
      <c r="R1" s="42" t="s">
        <v>115</v>
      </c>
    </row>
    <row r="2" spans="2:18" x14ac:dyDescent="0.25">
      <c r="B2" s="39" t="s">
        <v>328</v>
      </c>
      <c r="C2" s="62">
        <v>4.3859649122806985</v>
      </c>
      <c r="D2" s="62">
        <v>6.5445026178010437</v>
      </c>
      <c r="E2" s="60">
        <v>5.6593837964115323</v>
      </c>
      <c r="F2" s="64">
        <v>7.0132978538334214</v>
      </c>
      <c r="G2" s="66"/>
      <c r="H2" s="730">
        <v>2011</v>
      </c>
      <c r="I2" s="39" t="s">
        <v>328</v>
      </c>
      <c r="J2" s="62">
        <v>4.9362463649243153</v>
      </c>
      <c r="K2" s="62">
        <v>6.5306450317294633</v>
      </c>
      <c r="L2" s="60">
        <v>5.6593837964115323</v>
      </c>
      <c r="N2" s="730">
        <v>2011</v>
      </c>
      <c r="O2" s="39" t="s">
        <v>328</v>
      </c>
      <c r="P2" s="62">
        <v>9.1392715864138552</v>
      </c>
      <c r="Q2" s="62">
        <v>0.99100472633023173</v>
      </c>
      <c r="R2" s="60">
        <v>5.6593837964115323</v>
      </c>
    </row>
    <row r="3" spans="2:18" x14ac:dyDescent="0.25">
      <c r="B3" s="39" t="s">
        <v>329</v>
      </c>
      <c r="C3" s="63">
        <v>4.4011976047904255</v>
      </c>
      <c r="D3" s="63">
        <v>7.0952014370028138</v>
      </c>
      <c r="E3" s="61">
        <v>6.4005845456011912</v>
      </c>
      <c r="F3" s="64">
        <v>7.1873016567354711</v>
      </c>
      <c r="G3" s="66"/>
      <c r="H3" s="731"/>
      <c r="I3" s="39" t="s">
        <v>329</v>
      </c>
      <c r="J3" s="63">
        <v>3.2686939914793527</v>
      </c>
      <c r="K3" s="63">
        <v>7.4077021005728909</v>
      </c>
      <c r="L3" s="61">
        <v>6.4005845456011912</v>
      </c>
      <c r="N3" s="731"/>
      <c r="O3" s="39" t="s">
        <v>329</v>
      </c>
      <c r="P3" s="63">
        <v>11.115553778488604</v>
      </c>
      <c r="Q3" s="63">
        <v>10.544703827219308</v>
      </c>
      <c r="R3" s="61">
        <v>6.4005845456011912</v>
      </c>
    </row>
    <row r="4" spans="2:18" x14ac:dyDescent="0.25">
      <c r="B4" s="39" t="s">
        <v>330</v>
      </c>
      <c r="C4" s="63">
        <v>5.1940298507462614</v>
      </c>
      <c r="D4" s="63">
        <v>7.9409518961567755</v>
      </c>
      <c r="E4" s="61">
        <v>7.925610170130895</v>
      </c>
      <c r="F4" s="64">
        <v>9.0665580473807665</v>
      </c>
      <c r="G4" s="66"/>
      <c r="H4" s="731"/>
      <c r="I4" s="39" t="s">
        <v>330</v>
      </c>
      <c r="J4" s="63">
        <v>6.5906875609207418</v>
      </c>
      <c r="K4" s="63">
        <v>7.0800591301641589</v>
      </c>
      <c r="L4" s="61">
        <v>7.925610170130895</v>
      </c>
      <c r="N4" s="731"/>
      <c r="O4" s="39" t="s">
        <v>330</v>
      </c>
      <c r="P4" s="63">
        <v>19.292820650712557</v>
      </c>
      <c r="Q4" s="63">
        <v>14.220972026879195</v>
      </c>
      <c r="R4" s="61">
        <v>7.925610170130895</v>
      </c>
    </row>
    <row r="5" spans="2:18" x14ac:dyDescent="0.25">
      <c r="B5" s="39" t="s">
        <v>331</v>
      </c>
      <c r="C5" s="63">
        <v>3.552554315913099</v>
      </c>
      <c r="D5" s="63">
        <v>5.0637612975114479</v>
      </c>
      <c r="E5" s="61">
        <v>6.3631180105944622</v>
      </c>
      <c r="F5" s="64">
        <v>6.274843541151597</v>
      </c>
      <c r="G5" s="66"/>
      <c r="H5" s="731"/>
      <c r="I5" s="39" t="s">
        <v>331</v>
      </c>
      <c r="J5" s="63">
        <v>4.2326497847186602</v>
      </c>
      <c r="K5" s="63">
        <v>5.883250667684095</v>
      </c>
      <c r="L5" s="61">
        <v>6.3631180105944622</v>
      </c>
      <c r="N5" s="731"/>
      <c r="O5" s="39" t="s">
        <v>331</v>
      </c>
      <c r="P5" s="63">
        <v>18.373294476089555</v>
      </c>
      <c r="Q5" s="63">
        <v>7.4925500212856662</v>
      </c>
      <c r="R5" s="61">
        <v>6.3631180105944622</v>
      </c>
    </row>
    <row r="6" spans="2:18" x14ac:dyDescent="0.25">
      <c r="B6" s="39" t="s">
        <v>332</v>
      </c>
      <c r="C6" s="62">
        <v>4.1437264560996852</v>
      </c>
      <c r="D6" s="62">
        <v>6.0442260442260505</v>
      </c>
      <c r="E6" s="60">
        <v>5.7896692005907369</v>
      </c>
      <c r="F6" s="64">
        <v>6.3635843449843179</v>
      </c>
      <c r="G6" s="66"/>
      <c r="H6" s="730">
        <v>2012</v>
      </c>
      <c r="I6" s="39" t="s">
        <v>332</v>
      </c>
      <c r="J6" s="62">
        <v>1.0800056842404473</v>
      </c>
      <c r="K6" s="62">
        <v>5.376263007087914</v>
      </c>
      <c r="L6" s="60">
        <v>5.7896692005907369</v>
      </c>
      <c r="N6" s="730">
        <v>2012</v>
      </c>
      <c r="O6" s="39" t="s">
        <v>332</v>
      </c>
      <c r="P6" s="62">
        <v>12.235970503687028</v>
      </c>
      <c r="Q6" s="62">
        <v>14.492753623188406</v>
      </c>
      <c r="R6" s="60">
        <v>5.7896692005907369</v>
      </c>
    </row>
    <row r="7" spans="2:18" x14ac:dyDescent="0.25">
      <c r="B7" s="39" t="s">
        <v>333</v>
      </c>
      <c r="C7" s="63">
        <v>2.4376254660166268</v>
      </c>
      <c r="D7" s="63">
        <v>3.2466754522583017</v>
      </c>
      <c r="E7" s="61">
        <v>4.976056074266296</v>
      </c>
      <c r="F7" s="64">
        <v>5.0653157963660931</v>
      </c>
      <c r="G7" s="66"/>
      <c r="H7" s="731"/>
      <c r="I7" s="39" t="s">
        <v>333</v>
      </c>
      <c r="J7" s="63">
        <v>0.66842067837586683</v>
      </c>
      <c r="K7" s="63">
        <v>4.4521816430846712</v>
      </c>
      <c r="L7" s="61">
        <v>4.976056074266296</v>
      </c>
      <c r="N7" s="731"/>
      <c r="O7" s="39" t="s">
        <v>333</v>
      </c>
      <c r="P7" s="63">
        <v>7.8565431210267462</v>
      </c>
      <c r="Q7" s="63">
        <v>16.190202557103859</v>
      </c>
      <c r="R7" s="61">
        <v>4.976056074266296</v>
      </c>
    </row>
    <row r="8" spans="2:18" x14ac:dyDescent="0.25">
      <c r="B8" s="39" t="s">
        <v>334</v>
      </c>
      <c r="C8" s="63">
        <v>1.8444948921679867</v>
      </c>
      <c r="D8" s="63">
        <v>2.5819382221174294</v>
      </c>
      <c r="E8" s="61">
        <v>2.5990369405822094</v>
      </c>
      <c r="F8" s="64">
        <v>2.2364225347677973</v>
      </c>
      <c r="G8" s="66"/>
      <c r="H8" s="731"/>
      <c r="I8" s="39" t="s">
        <v>334</v>
      </c>
      <c r="J8" s="63">
        <v>-0.37276691517794802</v>
      </c>
      <c r="K8" s="63">
        <v>3.0661919639613444</v>
      </c>
      <c r="L8" s="61">
        <v>2.5990369405822094</v>
      </c>
      <c r="N8" s="731"/>
      <c r="O8" s="39" t="s">
        <v>334</v>
      </c>
      <c r="P8" s="63">
        <v>0.48461625154965304</v>
      </c>
      <c r="Q8" s="63">
        <v>-4.4192091941442015</v>
      </c>
      <c r="R8" s="61">
        <v>2.5990369405822094</v>
      </c>
    </row>
    <row r="9" spans="2:18" x14ac:dyDescent="0.25">
      <c r="B9" s="39" t="s">
        <v>335</v>
      </c>
      <c r="C9" s="63">
        <v>2.0697476609016263</v>
      </c>
      <c r="D9" s="63">
        <v>3.7709168041480012</v>
      </c>
      <c r="E9" s="61">
        <v>2.9037139521812492</v>
      </c>
      <c r="F9" s="64">
        <v>2.3436079857147121</v>
      </c>
      <c r="G9" s="66"/>
      <c r="H9" s="731"/>
      <c r="I9" s="39" t="s">
        <v>335</v>
      </c>
      <c r="J9" s="63">
        <v>-1.0297001961333621</v>
      </c>
      <c r="K9" s="63">
        <v>2.7889881810319963</v>
      </c>
      <c r="L9" s="61">
        <v>2.9037139521812492</v>
      </c>
      <c r="N9" s="731"/>
      <c r="O9" s="39" t="s">
        <v>335</v>
      </c>
      <c r="P9" s="63">
        <v>1.3876454789615025</v>
      </c>
      <c r="Q9" s="63">
        <v>-0.9768976897689754</v>
      </c>
      <c r="R9" s="61">
        <v>2.9037139521812492</v>
      </c>
    </row>
    <row r="10" spans="2:18" x14ac:dyDescent="0.25">
      <c r="B10" s="39" t="s">
        <v>336</v>
      </c>
      <c r="C10" s="62">
        <v>-0.86278875591428061</v>
      </c>
      <c r="D10" s="62">
        <v>2.1895273401297572</v>
      </c>
      <c r="E10" s="60">
        <v>2.9411009001447468</v>
      </c>
      <c r="F10" s="64">
        <v>2.2681695292905886</v>
      </c>
      <c r="G10" s="66"/>
      <c r="H10" s="730">
        <v>2013</v>
      </c>
      <c r="I10" s="39" t="s">
        <v>336</v>
      </c>
      <c r="J10" s="62">
        <v>-2.9734289329396972</v>
      </c>
      <c r="K10" s="62">
        <v>3.234347048300549</v>
      </c>
      <c r="L10" s="60">
        <v>2.9411009001447468</v>
      </c>
      <c r="N10" s="730">
        <v>2013</v>
      </c>
      <c r="O10" s="39" t="s">
        <v>336</v>
      </c>
      <c r="P10" s="62">
        <v>1.6035634743875278</v>
      </c>
      <c r="Q10" s="62">
        <v>6.1445147679324918</v>
      </c>
      <c r="R10" s="60">
        <v>2.9411009001447468</v>
      </c>
    </row>
    <row r="11" spans="2:18" x14ac:dyDescent="0.25">
      <c r="B11" s="39" t="s">
        <v>337</v>
      </c>
      <c r="C11" s="63">
        <v>1.5401848221786594</v>
      </c>
      <c r="D11" s="63">
        <v>3.9220236713854746</v>
      </c>
      <c r="E11" s="61">
        <v>4.7223425673437163</v>
      </c>
      <c r="F11" s="64">
        <v>4.9241853684978167</v>
      </c>
      <c r="G11" s="66"/>
      <c r="H11" s="731"/>
      <c r="I11" s="39" t="s">
        <v>337</v>
      </c>
      <c r="J11" s="63">
        <v>3.3199124108215017</v>
      </c>
      <c r="K11" s="63">
        <v>4.5106382978723474</v>
      </c>
      <c r="L11" s="61">
        <v>4.7223425673437163</v>
      </c>
      <c r="N11" s="731"/>
      <c r="O11" s="39" t="s">
        <v>337</v>
      </c>
      <c r="P11" s="63">
        <v>4.7820284697508839</v>
      </c>
      <c r="Q11" s="63">
        <v>3.041543026706222</v>
      </c>
      <c r="R11" s="61">
        <v>4.7223425673437163</v>
      </c>
    </row>
    <row r="12" spans="2:18" x14ac:dyDescent="0.25">
      <c r="B12" s="39" t="s">
        <v>338</v>
      </c>
      <c r="C12" s="63">
        <v>1.4488715519643307</v>
      </c>
      <c r="D12" s="63">
        <v>3.5743018043902879</v>
      </c>
      <c r="E12" s="61">
        <v>6.0493522201684868</v>
      </c>
      <c r="F12" s="64">
        <v>5.3538500273552216</v>
      </c>
      <c r="G12" s="66"/>
      <c r="H12" s="731"/>
      <c r="I12" s="39" t="s">
        <v>338</v>
      </c>
      <c r="J12" s="63">
        <v>1.7225555947758551</v>
      </c>
      <c r="K12" s="63">
        <v>4.7585477617201377</v>
      </c>
      <c r="L12" s="61">
        <v>6.0493522201684868</v>
      </c>
      <c r="N12" s="731"/>
      <c r="O12" s="39" t="s">
        <v>338</v>
      </c>
      <c r="P12" s="63">
        <v>6.6509645580977974</v>
      </c>
      <c r="Q12" s="63">
        <v>22.573718866304034</v>
      </c>
      <c r="R12" s="61">
        <v>6.0493522201684868</v>
      </c>
    </row>
    <row r="13" spans="2:18" x14ac:dyDescent="0.25">
      <c r="B13" s="39" t="s">
        <v>339</v>
      </c>
      <c r="C13" s="63">
        <v>1.4991671293725659</v>
      </c>
      <c r="D13" s="63">
        <v>3.6338859868271669</v>
      </c>
      <c r="E13" s="61">
        <v>5.7611992974967023</v>
      </c>
      <c r="F13" s="64">
        <v>5.5257065114917339</v>
      </c>
      <c r="G13" s="66"/>
      <c r="H13" s="731"/>
      <c r="I13" s="39" t="s">
        <v>339</v>
      </c>
      <c r="J13" s="63">
        <v>1.5853917474697425</v>
      </c>
      <c r="K13" s="63">
        <v>5.665007361705122</v>
      </c>
      <c r="L13" s="61">
        <v>5.7611992974967023</v>
      </c>
      <c r="N13" s="731"/>
      <c r="O13" s="39" t="s">
        <v>339</v>
      </c>
      <c r="P13" s="63">
        <v>6.9315673289183337</v>
      </c>
      <c r="Q13" s="63">
        <v>15.544594054126122</v>
      </c>
      <c r="R13" s="61">
        <v>5.7611992974967023</v>
      </c>
    </row>
    <row r="14" spans="2:18" x14ac:dyDescent="0.25">
      <c r="B14" s="39" t="s">
        <v>340</v>
      </c>
      <c r="C14" s="62">
        <v>3.0600786075238631</v>
      </c>
      <c r="D14" s="62">
        <v>5.0447795034576473</v>
      </c>
      <c r="E14" s="60">
        <v>6.4512908405647522</v>
      </c>
      <c r="F14" s="64">
        <v>5.5505909118038801</v>
      </c>
      <c r="G14" s="66"/>
      <c r="H14" s="730" t="s">
        <v>341</v>
      </c>
      <c r="I14" s="39" t="s">
        <v>340</v>
      </c>
      <c r="J14" s="62">
        <v>5.6799246540607129</v>
      </c>
      <c r="K14" s="62">
        <v>5.406529423996659</v>
      </c>
      <c r="L14" s="60">
        <v>6.4512908405647522</v>
      </c>
      <c r="N14" s="730" t="s">
        <v>341</v>
      </c>
      <c r="O14" s="39" t="s">
        <v>340</v>
      </c>
      <c r="P14" s="62">
        <v>4.2854011398509471</v>
      </c>
      <c r="Q14" s="62">
        <v>14.770186335403722</v>
      </c>
      <c r="R14" s="60">
        <v>6.4512908405647522</v>
      </c>
    </row>
    <row r="15" spans="2:18" x14ac:dyDescent="0.25">
      <c r="B15" s="39" t="s">
        <v>342</v>
      </c>
      <c r="C15" s="63">
        <v>3.7506894649751814</v>
      </c>
      <c r="D15" s="63">
        <v>4.7119249665029059</v>
      </c>
      <c r="E15" s="61">
        <v>4.0137577468444761</v>
      </c>
      <c r="F15" s="64">
        <v>2.9674556082886596</v>
      </c>
      <c r="G15" s="66"/>
      <c r="H15" s="732"/>
      <c r="I15" s="39" t="s">
        <v>342</v>
      </c>
      <c r="J15" s="63">
        <v>-0.9024406918711918</v>
      </c>
      <c r="K15" s="63">
        <v>4.9402823018458264</v>
      </c>
      <c r="L15" s="61">
        <v>4.0137577468444761</v>
      </c>
      <c r="N15" s="732"/>
      <c r="O15" s="39" t="s">
        <v>342</v>
      </c>
      <c r="P15" s="63">
        <v>-3.3220123116111182</v>
      </c>
      <c r="Q15" s="63">
        <v>9.0352771778257761</v>
      </c>
      <c r="R15" s="61">
        <v>4.0137577468444761</v>
      </c>
    </row>
    <row r="16" spans="2:18" x14ac:dyDescent="0.25">
      <c r="B16" s="39" t="s">
        <v>343</v>
      </c>
      <c r="C16" s="63">
        <v>3.762702554243333</v>
      </c>
      <c r="D16" s="63">
        <v>4.4940079893475371</v>
      </c>
      <c r="E16" s="61">
        <v>3.9075363645855816</v>
      </c>
      <c r="F16" s="64">
        <v>4.0978633328027598</v>
      </c>
      <c r="G16" s="66"/>
      <c r="H16" s="732"/>
      <c r="I16" s="39" t="s">
        <v>343</v>
      </c>
      <c r="J16" s="63">
        <v>-0.34700534388230153</v>
      </c>
      <c r="K16" s="63">
        <v>4.5760430686406579</v>
      </c>
      <c r="L16" s="61">
        <v>3.9075363645855816</v>
      </c>
      <c r="N16" s="732"/>
      <c r="O16" s="39" t="s">
        <v>343</v>
      </c>
      <c r="P16" s="63">
        <v>-2.0506888211168359</v>
      </c>
      <c r="Q16" s="63">
        <v>11.14095527268482</v>
      </c>
      <c r="R16" s="61">
        <v>3.9075363645855816</v>
      </c>
    </row>
    <row r="17" spans="2:18" x14ac:dyDescent="0.25">
      <c r="B17" s="39" t="s">
        <v>344</v>
      </c>
      <c r="C17" s="63">
        <v>3.0361050328227606</v>
      </c>
      <c r="D17" s="63">
        <v>4.0324348016655733</v>
      </c>
      <c r="E17" s="61">
        <v>3.2814498764490452</v>
      </c>
      <c r="F17" s="64">
        <v>6.2032172369211906</v>
      </c>
      <c r="G17" s="66"/>
      <c r="H17" s="732"/>
      <c r="I17" s="39" t="s">
        <v>344</v>
      </c>
      <c r="J17" s="63">
        <v>-2.7868738242872837E-2</v>
      </c>
      <c r="K17" s="63">
        <v>5.2219494393205537</v>
      </c>
      <c r="L17" s="61">
        <v>3.2814498764490452</v>
      </c>
      <c r="N17" s="732"/>
      <c r="O17" s="39" t="s">
        <v>344</v>
      </c>
      <c r="P17" s="63">
        <v>-3.5920726672171668</v>
      </c>
      <c r="Q17" s="63">
        <v>6.5189800392292625</v>
      </c>
      <c r="R17" s="61">
        <v>3.2814498764490452</v>
      </c>
    </row>
    <row r="18" spans="2:18" x14ac:dyDescent="0.25">
      <c r="B18" s="39" t="s">
        <v>345</v>
      </c>
      <c r="C18" s="62">
        <v>3.7864342141105993</v>
      </c>
      <c r="D18" s="62">
        <v>3.6261601554068648</v>
      </c>
      <c r="E18" s="60">
        <v>2.6143637599943759</v>
      </c>
      <c r="F18" s="64">
        <v>2.8281609988328711</v>
      </c>
      <c r="G18" s="66"/>
      <c r="H18" s="730" t="s">
        <v>346</v>
      </c>
      <c r="I18" s="39" t="s">
        <v>345</v>
      </c>
      <c r="J18" s="62">
        <v>-1.5561801604168153</v>
      </c>
      <c r="K18" s="62">
        <v>5.1818241599263359</v>
      </c>
      <c r="L18" s="60">
        <v>2.6143637599943759</v>
      </c>
      <c r="N18" s="730" t="s">
        <v>346</v>
      </c>
      <c r="O18" s="39" t="s">
        <v>345</v>
      </c>
      <c r="P18" s="62">
        <v>2.1019442984766101E-2</v>
      </c>
      <c r="Q18" s="62">
        <v>2.3379153588050769</v>
      </c>
      <c r="R18" s="60">
        <v>2.6143637599943759</v>
      </c>
    </row>
    <row r="19" spans="2:18" x14ac:dyDescent="0.25">
      <c r="B19" s="39" t="s">
        <v>347</v>
      </c>
      <c r="C19" s="63">
        <v>0.79744816586921274</v>
      </c>
      <c r="D19" s="63">
        <v>1.9300490509703678</v>
      </c>
      <c r="E19" s="61">
        <v>3.0360930870975835</v>
      </c>
      <c r="F19" s="64">
        <v>3.289675036706825</v>
      </c>
      <c r="G19" s="66"/>
      <c r="H19" s="732"/>
      <c r="I19" s="39" t="s">
        <v>347</v>
      </c>
      <c r="J19" s="63">
        <v>0.4622283546050312</v>
      </c>
      <c r="K19" s="63">
        <v>4.2227108122090016</v>
      </c>
      <c r="L19" s="61">
        <v>3.0360930870975835</v>
      </c>
      <c r="N19" s="732"/>
      <c r="O19" s="39" t="s">
        <v>347</v>
      </c>
      <c r="P19" s="63">
        <v>3.9082226369524733</v>
      </c>
      <c r="Q19" s="63">
        <v>7.8683834048640904</v>
      </c>
      <c r="R19" s="61">
        <v>3.0360930870975835</v>
      </c>
    </row>
    <row r="20" spans="2:18" x14ac:dyDescent="0.25">
      <c r="B20" s="39" t="s">
        <v>348</v>
      </c>
      <c r="C20" s="63">
        <v>2.0381154049761818</v>
      </c>
      <c r="D20" s="63">
        <v>3.3343952426462664</v>
      </c>
      <c r="E20" s="61">
        <v>3.2001731494651011</v>
      </c>
      <c r="F20" s="64">
        <v>3.5846654078014666</v>
      </c>
      <c r="G20" s="66"/>
      <c r="H20" s="732"/>
      <c r="I20" s="39" t="s">
        <v>348</v>
      </c>
      <c r="J20" s="63">
        <v>3.4055296329827911</v>
      </c>
      <c r="K20" s="63">
        <v>5.3861003861003951</v>
      </c>
      <c r="L20" s="61">
        <v>3.2001731494651011</v>
      </c>
      <c r="N20" s="732"/>
      <c r="O20" s="39" t="s">
        <v>348</v>
      </c>
      <c r="P20" s="63">
        <v>-1.0629160403693305</v>
      </c>
      <c r="Q20" s="63">
        <v>-0.2626878217925821</v>
      </c>
      <c r="R20" s="61">
        <v>3.2001731494651011</v>
      </c>
    </row>
    <row r="21" spans="2:18" x14ac:dyDescent="0.25">
      <c r="B21" s="39" t="s">
        <v>349</v>
      </c>
      <c r="C21" s="63">
        <v>2.1502521900716829</v>
      </c>
      <c r="D21" s="63">
        <v>1.6431430377080289</v>
      </c>
      <c r="E21" s="61">
        <v>3.3510527813891855</v>
      </c>
      <c r="F21" s="64">
        <v>2.2036822447877711</v>
      </c>
      <c r="G21" s="66"/>
      <c r="H21" s="732"/>
      <c r="I21" s="39" t="s">
        <v>349</v>
      </c>
      <c r="J21" s="63">
        <v>4.6275001742281745</v>
      </c>
      <c r="K21" s="63">
        <v>3.6763778534493667</v>
      </c>
      <c r="L21" s="61">
        <v>3.3510527813891855</v>
      </c>
      <c r="N21" s="732"/>
      <c r="O21" s="39" t="s">
        <v>349</v>
      </c>
      <c r="P21" s="63">
        <v>-1.841541755888656</v>
      </c>
      <c r="Q21" s="63">
        <v>4.9935008665511305</v>
      </c>
      <c r="R21" s="61">
        <v>3.3510527813891855</v>
      </c>
    </row>
    <row r="22" spans="2:18" x14ac:dyDescent="0.25">
      <c r="B22" s="39" t="s">
        <v>350</v>
      </c>
      <c r="C22" s="62">
        <v>1.4435695538057729</v>
      </c>
      <c r="D22" s="62">
        <v>1.1143511768381558</v>
      </c>
      <c r="E22" s="60">
        <v>2.4860616031441225</v>
      </c>
      <c r="F22" s="64">
        <v>3.1772864811119348</v>
      </c>
      <c r="G22" s="66"/>
      <c r="H22" s="728" t="s">
        <v>351</v>
      </c>
      <c r="I22" s="39" t="s">
        <v>350</v>
      </c>
      <c r="J22" s="62">
        <v>4.4359331476323121</v>
      </c>
      <c r="K22" s="62">
        <v>3.4260706470772107</v>
      </c>
      <c r="L22" s="60">
        <v>2.4860616031441225</v>
      </c>
      <c r="N22" s="728" t="s">
        <v>351</v>
      </c>
      <c r="O22" s="39" t="s">
        <v>350</v>
      </c>
      <c r="P22" s="62">
        <v>-5.1802038457497019</v>
      </c>
      <c r="Q22" s="62">
        <v>6.1872025383395055</v>
      </c>
      <c r="R22" s="60">
        <v>2.4860616031441225</v>
      </c>
    </row>
    <row r="23" spans="2:18" x14ac:dyDescent="0.25">
      <c r="B23" s="39" t="s">
        <v>352</v>
      </c>
      <c r="C23" s="63">
        <v>1.7141350210970501</v>
      </c>
      <c r="D23" s="63">
        <v>0.43937650381839433</v>
      </c>
      <c r="E23" s="61">
        <v>2.3554879387209837</v>
      </c>
      <c r="F23" s="64">
        <v>2.9498803421782611</v>
      </c>
      <c r="G23" s="67"/>
      <c r="H23" s="729"/>
      <c r="I23" s="39" t="s">
        <v>352</v>
      </c>
      <c r="J23" s="63">
        <v>5.9126493613514555</v>
      </c>
      <c r="K23" s="63">
        <v>2.6121486629025412</v>
      </c>
      <c r="L23" s="61">
        <v>2.3554879387209837</v>
      </c>
      <c r="N23" s="729"/>
      <c r="O23" s="39" t="s">
        <v>352</v>
      </c>
      <c r="P23" s="63">
        <v>-7.3217115689381984</v>
      </c>
      <c r="Q23" s="63">
        <v>1.1528259538869747</v>
      </c>
      <c r="R23" s="61">
        <v>2.3554879387209837</v>
      </c>
    </row>
    <row r="24" spans="2:18" x14ac:dyDescent="0.25">
      <c r="B24" s="39" t="s">
        <v>353</v>
      </c>
      <c r="C24" s="63">
        <v>-0.59662775616082797</v>
      </c>
      <c r="D24" s="63">
        <v>-0.23635803103483966</v>
      </c>
      <c r="E24" s="61">
        <v>1.5032807022800085</v>
      </c>
      <c r="F24" s="64">
        <v>0.61884529062461979</v>
      </c>
      <c r="G24" s="66"/>
      <c r="I24" s="39" t="s">
        <v>353</v>
      </c>
      <c r="J24" s="63">
        <v>2.0878232758620783</v>
      </c>
      <c r="K24" s="63">
        <v>1.5143188618184098</v>
      </c>
      <c r="L24" s="61">
        <v>1.5032807022800085</v>
      </c>
      <c r="O24" s="39" t="s">
        <v>353</v>
      </c>
      <c r="P24" s="63">
        <v>-6.890938686923505</v>
      </c>
      <c r="Q24" s="63">
        <v>7.2376738305941899</v>
      </c>
      <c r="R24" s="61">
        <v>1.5032807022800085</v>
      </c>
    </row>
    <row r="25" spans="2:18" x14ac:dyDescent="0.25">
      <c r="B25" s="39" t="s">
        <v>354</v>
      </c>
      <c r="C25" s="63">
        <v>0.51975051975053077</v>
      </c>
      <c r="D25" s="63">
        <v>1.2642487046632169</v>
      </c>
      <c r="E25" s="61">
        <v>1.8392943540883664</v>
      </c>
      <c r="F25" s="64">
        <v>1.2889854405237315</v>
      </c>
      <c r="G25" s="66"/>
      <c r="I25" s="39" t="s">
        <v>354</v>
      </c>
      <c r="J25" s="63">
        <v>1.4587357623393018</v>
      </c>
      <c r="K25" s="63">
        <v>2.9864363481540153</v>
      </c>
      <c r="L25" s="61">
        <v>1.8392943540883664</v>
      </c>
      <c r="O25" s="39" t="s">
        <v>354</v>
      </c>
      <c r="P25" s="63">
        <v>-8.6714659685863893</v>
      </c>
      <c r="Q25" s="63">
        <v>3.7449705973382947</v>
      </c>
      <c r="R25" s="61">
        <v>1.8392943540883664</v>
      </c>
    </row>
    <row r="26" spans="2:18" x14ac:dyDescent="0.25">
      <c r="B26" s="39" t="s">
        <v>355</v>
      </c>
      <c r="C26" s="62">
        <v>0.569210866752897</v>
      </c>
      <c r="D26" s="62">
        <v>-0.64888248017304306</v>
      </c>
      <c r="E26" s="60">
        <v>1.5458247867059072</v>
      </c>
      <c r="F26" s="64">
        <v>1.2874937598761989</v>
      </c>
      <c r="G26" s="66"/>
      <c r="I26" s="39" t="s">
        <v>355</v>
      </c>
      <c r="J26" s="62">
        <v>1.2469160498766314</v>
      </c>
      <c r="K26" s="62">
        <v>0.3989602853170453</v>
      </c>
      <c r="L26" s="60">
        <v>1.5458247867059072</v>
      </c>
      <c r="O26" s="39" t="s">
        <v>355</v>
      </c>
      <c r="P26" s="62">
        <v>-8.5438829787234027</v>
      </c>
      <c r="Q26" s="62">
        <v>-1.4143426294820642</v>
      </c>
      <c r="R26" s="60">
        <v>1.5458247867059072</v>
      </c>
    </row>
    <row r="27" spans="2:18" x14ac:dyDescent="0.25">
      <c r="B27" s="39" t="s">
        <v>356</v>
      </c>
      <c r="C27" s="63">
        <v>-0.44075706507648249</v>
      </c>
      <c r="D27" s="63">
        <v>0.76033746484741016</v>
      </c>
      <c r="E27" s="61">
        <v>1.6919447751591719</v>
      </c>
      <c r="F27" s="64">
        <v>1.6404527174664736</v>
      </c>
      <c r="G27" s="66"/>
      <c r="I27" s="39" t="s">
        <v>356</v>
      </c>
      <c r="J27" s="63">
        <v>-3.0668482137067912</v>
      </c>
      <c r="K27" s="63">
        <v>1.8805175958398905</v>
      </c>
      <c r="L27" s="61">
        <v>1.6919447751591719</v>
      </c>
      <c r="O27" s="39" t="s">
        <v>356</v>
      </c>
      <c r="P27" s="63">
        <v>-4.9361605107159079</v>
      </c>
      <c r="Q27" s="63">
        <v>0.86737266767525512</v>
      </c>
      <c r="R27" s="61">
        <v>1.6919447751591719</v>
      </c>
    </row>
    <row r="28" spans="2:18" x14ac:dyDescent="0.25">
      <c r="B28" s="39" t="s">
        <v>357</v>
      </c>
      <c r="C28" s="63">
        <v>-0.15657620041753262</v>
      </c>
      <c r="D28" s="63">
        <v>0.54594149155336424</v>
      </c>
      <c r="E28" s="61">
        <v>2.2587905397926278</v>
      </c>
      <c r="F28" s="64">
        <v>2.4526730024275025</v>
      </c>
      <c r="G28" s="66"/>
      <c r="I28" s="39" t="s">
        <v>357</v>
      </c>
      <c r="J28" s="63">
        <v>-0.93679905000659858</v>
      </c>
      <c r="K28" s="63">
        <v>2.2075187969924741</v>
      </c>
      <c r="L28" s="61">
        <v>2.2587905397926278</v>
      </c>
      <c r="O28" s="39" t="s">
        <v>357</v>
      </c>
      <c r="P28" s="63">
        <v>-0.97902097902098717</v>
      </c>
      <c r="Q28" s="63">
        <v>-1.7879948914431623</v>
      </c>
      <c r="R28" s="61">
        <v>2.2587905397926278</v>
      </c>
    </row>
    <row r="29" spans="2:18" x14ac:dyDescent="0.25">
      <c r="B29" s="39" t="s">
        <v>358</v>
      </c>
      <c r="C29" s="63">
        <v>-0.87900723888314758</v>
      </c>
      <c r="D29" s="63">
        <v>-1.0335652885796236</v>
      </c>
      <c r="E29" s="61">
        <v>1.5758390831481819</v>
      </c>
      <c r="F29" s="64">
        <v>1.7529788170890299</v>
      </c>
      <c r="G29" s="66"/>
      <c r="I29" s="39" t="s">
        <v>358</v>
      </c>
      <c r="J29" s="63">
        <v>-1.378676470588232</v>
      </c>
      <c r="K29" s="63">
        <v>0.30120481927711751</v>
      </c>
      <c r="L29" s="61">
        <v>1.5758390831481819</v>
      </c>
      <c r="O29" s="39" t="s">
        <v>358</v>
      </c>
      <c r="P29" s="63">
        <v>0.48966917472830573</v>
      </c>
      <c r="Q29" s="63">
        <v>-0.62649164677803526</v>
      </c>
      <c r="R29" s="61">
        <v>1.5758390831481819</v>
      </c>
    </row>
    <row r="30" spans="2:18" x14ac:dyDescent="0.25">
      <c r="F30" s="65">
        <v>2.1801004828731152</v>
      </c>
      <c r="G30" s="66"/>
    </row>
    <row r="34" spans="2:19" x14ac:dyDescent="0.25">
      <c r="B34" s="39" t="s">
        <v>328</v>
      </c>
      <c r="C34" s="68">
        <v>3.9928109534429694</v>
      </c>
      <c r="D34" s="69">
        <v>7.1281668324264302</v>
      </c>
      <c r="E34" s="64">
        <v>7.0132978538334214</v>
      </c>
    </row>
    <row r="35" spans="2:19" x14ac:dyDescent="0.25">
      <c r="B35" s="39" t="s">
        <v>329</v>
      </c>
      <c r="C35" s="68">
        <v>4.6639909432356035</v>
      </c>
      <c r="D35" s="69">
        <v>7.6142290977117284</v>
      </c>
      <c r="E35" s="64">
        <v>7.1873016567354711</v>
      </c>
    </row>
    <row r="36" spans="2:19" x14ac:dyDescent="0.25">
      <c r="B36" s="39" t="s">
        <v>330</v>
      </c>
      <c r="C36" s="68">
        <v>5.7757818376826435</v>
      </c>
      <c r="D36" s="69">
        <v>8.5796665685589062</v>
      </c>
      <c r="E36" s="64">
        <v>9.0665580473807665</v>
      </c>
    </row>
    <row r="37" spans="2:19" x14ac:dyDescent="0.25">
      <c r="B37" s="39" t="s">
        <v>331</v>
      </c>
      <c r="C37" s="68">
        <v>3.1583514100536121</v>
      </c>
      <c r="D37" s="69">
        <v>4.9814733801219404</v>
      </c>
      <c r="E37" s="64">
        <v>6.274843541151597</v>
      </c>
    </row>
    <row r="38" spans="2:19" x14ac:dyDescent="0.25">
      <c r="B38" s="39" t="s">
        <v>332</v>
      </c>
      <c r="C38" s="68">
        <v>4.5717580724256237</v>
      </c>
      <c r="D38" s="69">
        <v>5.1061466567929585</v>
      </c>
      <c r="E38" s="64">
        <v>6.3635843449843179</v>
      </c>
      <c r="I38" s="39" t="s">
        <v>332</v>
      </c>
      <c r="J38" s="70">
        <v>3.9617269731274263</v>
      </c>
      <c r="K38" s="71">
        <v>5.3054027765664529</v>
      </c>
      <c r="L38" s="64">
        <v>6.3635843449843179</v>
      </c>
      <c r="O38" s="39" t="s">
        <v>332</v>
      </c>
      <c r="P38" s="72">
        <v>11.273886702157967</v>
      </c>
      <c r="Q38" s="68">
        <v>15.203915365486893</v>
      </c>
      <c r="R38" s="64">
        <v>6.3635843449843179</v>
      </c>
    </row>
    <row r="39" spans="2:19" x14ac:dyDescent="0.25">
      <c r="B39" s="39" t="s">
        <v>333</v>
      </c>
      <c r="C39" s="68">
        <v>1.9658304670990816</v>
      </c>
      <c r="D39" s="69">
        <v>3.4540240272793739</v>
      </c>
      <c r="E39" s="64">
        <v>5.0653157963660931</v>
      </c>
      <c r="I39" s="39" t="s">
        <v>333</v>
      </c>
      <c r="J39" s="70">
        <v>0.66766615069207091</v>
      </c>
      <c r="K39" s="71">
        <v>4.2545951621614222</v>
      </c>
      <c r="L39" s="64">
        <v>5.0653157963660931</v>
      </c>
      <c r="O39" s="39" t="s">
        <v>333</v>
      </c>
      <c r="P39" s="72">
        <v>6.9787245626393002</v>
      </c>
      <c r="Q39" s="68">
        <v>15.496480301145482</v>
      </c>
      <c r="R39" s="64">
        <v>5.0653157963660931</v>
      </c>
    </row>
    <row r="40" spans="2:19" x14ac:dyDescent="0.25">
      <c r="B40" s="39" t="s">
        <v>334</v>
      </c>
      <c r="C40" s="68">
        <v>1.4010359365513807</v>
      </c>
      <c r="D40" s="69">
        <v>2.4161748906826261</v>
      </c>
      <c r="E40" s="64">
        <v>2.2364225347677973</v>
      </c>
      <c r="I40" s="39" t="s">
        <v>334</v>
      </c>
      <c r="J40" s="70">
        <v>-0.10324284238230064</v>
      </c>
      <c r="K40" s="71">
        <v>2.8279669462399681</v>
      </c>
      <c r="L40" s="64">
        <v>2.2364225347677973</v>
      </c>
      <c r="O40" s="39" t="s">
        <v>334</v>
      </c>
      <c r="P40" s="72">
        <v>1.9905378315642395</v>
      </c>
      <c r="Q40" s="68">
        <v>-6.271487826843142</v>
      </c>
      <c r="R40" s="64">
        <v>2.2364225347677973</v>
      </c>
    </row>
    <row r="41" spans="2:19" x14ac:dyDescent="0.25">
      <c r="B41" s="39" t="s">
        <v>335</v>
      </c>
      <c r="C41" s="68">
        <v>2.6152001893861723</v>
      </c>
      <c r="D41" s="69">
        <v>3.7230711985300786</v>
      </c>
      <c r="E41" s="64">
        <v>2.3436079857147121</v>
      </c>
      <c r="I41" s="39" t="s">
        <v>335</v>
      </c>
      <c r="J41" s="70">
        <v>-0.88399743923487506</v>
      </c>
      <c r="K41" s="71">
        <v>3.0880206866314097</v>
      </c>
      <c r="L41" s="64">
        <v>2.3436079857147121</v>
      </c>
      <c r="O41" s="39" t="s">
        <v>335</v>
      </c>
      <c r="P41" s="72">
        <v>2.0379481480764952</v>
      </c>
      <c r="Q41" s="68">
        <v>-0.12343694263383043</v>
      </c>
      <c r="R41" s="64">
        <v>2.3436079857147121</v>
      </c>
    </row>
    <row r="42" spans="2:19" x14ac:dyDescent="0.25">
      <c r="B42" s="39"/>
      <c r="C42" s="68"/>
      <c r="D42" s="69"/>
      <c r="E42" s="64"/>
      <c r="I42" s="39"/>
      <c r="J42" s="70"/>
      <c r="K42" s="71"/>
      <c r="L42" s="64"/>
      <c r="O42" s="39"/>
      <c r="P42" s="72"/>
      <c r="Q42" s="68"/>
      <c r="R42" s="64"/>
    </row>
    <row r="43" spans="2:19" ht="75" x14ac:dyDescent="0.25">
      <c r="C43" s="40" t="s">
        <v>288</v>
      </c>
      <c r="D43" s="40" t="s">
        <v>294</v>
      </c>
      <c r="E43" s="40" t="s">
        <v>359</v>
      </c>
      <c r="J43" s="42" t="s">
        <v>325</v>
      </c>
      <c r="K43" s="42" t="s">
        <v>360</v>
      </c>
      <c r="L43" s="40" t="s">
        <v>359</v>
      </c>
      <c r="P43" s="42" t="s">
        <v>327</v>
      </c>
      <c r="Q43" s="42" t="s">
        <v>141</v>
      </c>
      <c r="R43" s="40" t="s">
        <v>359</v>
      </c>
    </row>
    <row r="44" spans="2:19" x14ac:dyDescent="0.25">
      <c r="B44" s="39" t="s">
        <v>345</v>
      </c>
      <c r="C44" s="213">
        <v>5.0079928934398055</v>
      </c>
      <c r="D44" s="214">
        <v>5.0548054572253136</v>
      </c>
      <c r="E44" s="211">
        <v>2.9448396830763102</v>
      </c>
      <c r="I44" s="39" t="s">
        <v>345</v>
      </c>
      <c r="J44" s="92">
        <v>0.69145214199188842</v>
      </c>
      <c r="K44" s="213">
        <v>3.5670327475841646</v>
      </c>
      <c r="L44" s="211">
        <v>2.9448396830763102</v>
      </c>
      <c r="M44" s="92"/>
      <c r="O44" s="39" t="s">
        <v>345</v>
      </c>
      <c r="P44" s="213">
        <v>-2.6901678071793214</v>
      </c>
      <c r="Q44" s="213">
        <v>6.7412029722058406</v>
      </c>
      <c r="R44" s="211">
        <v>2.9448396830763102</v>
      </c>
      <c r="S44" s="92"/>
    </row>
    <row r="45" spans="2:19" x14ac:dyDescent="0.25">
      <c r="B45" s="39" t="s">
        <v>347</v>
      </c>
      <c r="C45" s="90">
        <v>1.7664306211318035</v>
      </c>
      <c r="D45" s="120">
        <v>3.3695889463479745</v>
      </c>
      <c r="E45" s="175">
        <v>3.4834990078099253</v>
      </c>
      <c r="I45" s="39" t="s">
        <v>347</v>
      </c>
      <c r="J45" s="92">
        <v>0.84504115355437648</v>
      </c>
      <c r="K45" s="90">
        <v>3.2129030594037999</v>
      </c>
      <c r="L45" s="175">
        <v>3.4834990078099253</v>
      </c>
      <c r="M45" s="92"/>
      <c r="O45" s="39" t="s">
        <v>347</v>
      </c>
      <c r="P45" s="90">
        <v>2.4006344211386477E-2</v>
      </c>
      <c r="Q45" s="92">
        <v>8.1593499087693147</v>
      </c>
      <c r="R45" s="175">
        <v>3.4834990078099253</v>
      </c>
      <c r="S45" s="92"/>
    </row>
    <row r="46" spans="2:19" x14ac:dyDescent="0.25">
      <c r="B46" s="39" t="s">
        <v>348</v>
      </c>
      <c r="C46" s="90">
        <v>1.6544417738799666</v>
      </c>
      <c r="D46" s="120">
        <v>2.3646188614875712</v>
      </c>
      <c r="E46" s="175">
        <v>3.742371581292474</v>
      </c>
      <c r="I46" s="39" t="s">
        <v>348</v>
      </c>
      <c r="J46" s="92">
        <v>1.347105721537929</v>
      </c>
      <c r="K46" s="90">
        <v>3.2698532881335893</v>
      </c>
      <c r="L46" s="175">
        <v>3.742371581292474</v>
      </c>
      <c r="M46" s="92"/>
      <c r="O46" s="39" t="s">
        <v>348</v>
      </c>
      <c r="P46" s="90">
        <v>-0.8241807133739627</v>
      </c>
      <c r="Q46" s="92">
        <v>6.517863150756682</v>
      </c>
      <c r="R46" s="175">
        <v>3.742371581292474</v>
      </c>
      <c r="S46" s="92"/>
    </row>
    <row r="47" spans="2:19" x14ac:dyDescent="0.25">
      <c r="B47" s="39" t="s">
        <v>349</v>
      </c>
      <c r="C47" s="90">
        <v>2.0684112643635615</v>
      </c>
      <c r="D47" s="120">
        <v>3.8194989783780784</v>
      </c>
      <c r="E47" s="175">
        <v>1.7640540699155167</v>
      </c>
      <c r="I47" s="39" t="s">
        <v>349</v>
      </c>
      <c r="J47" s="92">
        <v>2.0034958958999596</v>
      </c>
      <c r="K47" s="90">
        <v>3.3312223892326926</v>
      </c>
      <c r="L47" s="175">
        <v>1.7640540699155167</v>
      </c>
      <c r="M47" s="92"/>
      <c r="O47" s="39" t="s">
        <v>349</v>
      </c>
      <c r="P47" s="90">
        <v>-1.0574206415156766</v>
      </c>
      <c r="Q47" s="92">
        <v>6.3001355261712177</v>
      </c>
      <c r="R47" s="175">
        <v>1.7640540699155167</v>
      </c>
      <c r="S47" s="92"/>
    </row>
    <row r="48" spans="2:19" x14ac:dyDescent="0.25">
      <c r="B48" s="39" t="s">
        <v>350</v>
      </c>
      <c r="C48" s="90">
        <v>-4.1352433960867074E-2</v>
      </c>
      <c r="D48" s="120">
        <v>1.2238127174596798</v>
      </c>
      <c r="E48" s="175">
        <v>2.2833362758849489</v>
      </c>
      <c r="I48" s="39" t="s">
        <v>350</v>
      </c>
      <c r="J48" s="92">
        <v>4.3354089513094181</v>
      </c>
      <c r="K48" s="90">
        <v>3.5653315986895251</v>
      </c>
      <c r="L48" s="175">
        <v>2.2833362758849489</v>
      </c>
      <c r="M48" s="92"/>
      <c r="O48" s="39" t="s">
        <v>350</v>
      </c>
      <c r="P48" s="90">
        <v>-1.1375107051563873</v>
      </c>
      <c r="Q48" s="92">
        <v>6.6151796206056304</v>
      </c>
      <c r="R48" s="175">
        <v>2.2833362758849489</v>
      </c>
      <c r="S48" s="92"/>
    </row>
    <row r="49" spans="2:19" x14ac:dyDescent="0.25">
      <c r="B49" s="39" t="s">
        <v>352</v>
      </c>
      <c r="C49" s="90">
        <v>-0.72136835155983192</v>
      </c>
      <c r="D49" s="120">
        <v>-0.33332977051212254</v>
      </c>
      <c r="E49" s="175">
        <v>2.0604606728794579</v>
      </c>
      <c r="I49" s="39" t="s">
        <v>352</v>
      </c>
      <c r="J49" s="92">
        <v>5.1937265004999205</v>
      </c>
      <c r="K49" s="90">
        <v>3.0268675658525552</v>
      </c>
      <c r="L49" s="175">
        <v>2.0604606728794579</v>
      </c>
      <c r="M49" s="92"/>
      <c r="O49" s="39" t="s">
        <v>352</v>
      </c>
      <c r="P49" s="90">
        <v>-3.0670841685293055</v>
      </c>
      <c r="Q49" s="92">
        <v>4.3079724016095184</v>
      </c>
      <c r="R49" s="175">
        <v>2.0604606728794579</v>
      </c>
      <c r="S49" s="92"/>
    </row>
    <row r="50" spans="2:19" x14ac:dyDescent="0.25">
      <c r="B50" s="39" t="s">
        <v>353</v>
      </c>
      <c r="C50" s="90">
        <v>-1.3150990252586183</v>
      </c>
      <c r="D50" s="120">
        <v>-0.53176538997608702</v>
      </c>
      <c r="E50" s="175">
        <v>1.4963638230261864</v>
      </c>
      <c r="I50" s="39" t="s">
        <v>353</v>
      </c>
      <c r="J50" s="92">
        <v>3.8543089154188266</v>
      </c>
      <c r="K50" s="90">
        <v>2.7318934217529289</v>
      </c>
      <c r="L50" s="175">
        <v>1.4963638230261864</v>
      </c>
      <c r="M50" s="92"/>
      <c r="O50" s="39" t="s">
        <v>353</v>
      </c>
      <c r="P50" s="90">
        <v>-2.4145656052278071</v>
      </c>
      <c r="Q50" s="92">
        <v>4.3331575517764378</v>
      </c>
      <c r="R50" s="175">
        <v>1.4963638230261864</v>
      </c>
      <c r="S50" s="92"/>
    </row>
    <row r="51" spans="2:19" x14ac:dyDescent="0.25">
      <c r="B51" s="39" t="s">
        <v>354</v>
      </c>
      <c r="C51" s="90">
        <v>-1.6774892760852254</v>
      </c>
      <c r="D51" s="120">
        <v>0.50917627860862069</v>
      </c>
      <c r="E51" s="175">
        <v>2.4972706306595143</v>
      </c>
      <c r="I51" s="39" t="s">
        <v>354</v>
      </c>
      <c r="J51" s="92">
        <v>3.2238022226898977</v>
      </c>
      <c r="K51" s="90">
        <v>2.6855400246623446</v>
      </c>
      <c r="L51" s="175">
        <v>2.4972706306595143</v>
      </c>
      <c r="M51" s="92"/>
      <c r="O51" s="39" t="s">
        <v>354</v>
      </c>
      <c r="P51" s="90">
        <v>-2.8849182186574893</v>
      </c>
      <c r="Q51" s="92">
        <v>3.5887805382309352</v>
      </c>
      <c r="R51" s="175">
        <v>2.4972706306595143</v>
      </c>
      <c r="S51" s="92"/>
    </row>
    <row r="52" spans="2:19" x14ac:dyDescent="0.25">
      <c r="B52" s="39" t="s">
        <v>355</v>
      </c>
      <c r="C52" s="90">
        <v>0.48267923968982984</v>
      </c>
      <c r="D52" s="120">
        <v>1.2420185827259189</v>
      </c>
      <c r="E52" s="175">
        <v>1.0292388120206226</v>
      </c>
      <c r="I52" s="39" t="s">
        <v>355</v>
      </c>
      <c r="J52" s="92">
        <v>0.65279240661479321</v>
      </c>
      <c r="K52" s="90">
        <v>1.2376945970145243</v>
      </c>
      <c r="L52" s="175">
        <v>1.0292388120206226</v>
      </c>
      <c r="M52" s="92"/>
      <c r="O52" s="39" t="s">
        <v>355</v>
      </c>
      <c r="P52" s="90">
        <v>-8.1462348544682186</v>
      </c>
      <c r="Q52" s="92">
        <v>-3.9922676737871967</v>
      </c>
      <c r="R52" s="175">
        <v>1.0292388120206226</v>
      </c>
      <c r="S52" s="92"/>
    </row>
    <row r="53" spans="2:19" x14ac:dyDescent="0.25">
      <c r="B53" s="39" t="s">
        <v>356</v>
      </c>
      <c r="C53" s="90">
        <v>-8.8593190640651187E-2</v>
      </c>
      <c r="D53" s="120">
        <v>2.9776706500401531</v>
      </c>
      <c r="E53" s="175">
        <v>1.2711769410680347</v>
      </c>
      <c r="I53" s="39" t="s">
        <v>356</v>
      </c>
      <c r="J53" s="92">
        <v>-2.0135755436566143</v>
      </c>
      <c r="K53" s="90">
        <v>1.7710645854588307</v>
      </c>
      <c r="L53" s="175">
        <v>1.2711769410680347</v>
      </c>
      <c r="M53" s="92"/>
      <c r="O53" s="39" t="s">
        <v>356</v>
      </c>
      <c r="P53" s="90">
        <v>-6.3971904589859321</v>
      </c>
      <c r="Q53" s="92">
        <v>-2.4578047142074695</v>
      </c>
      <c r="R53" s="175">
        <v>1.2711769410680347</v>
      </c>
      <c r="S53" s="92"/>
    </row>
    <row r="54" spans="2:19" x14ac:dyDescent="0.25">
      <c r="B54" s="39" t="s">
        <v>357</v>
      </c>
      <c r="C54" s="90">
        <v>1.8116383695305984</v>
      </c>
      <c r="D54" s="120">
        <v>4.1182790632271207</v>
      </c>
      <c r="E54" s="175">
        <v>1.6912970408056651</v>
      </c>
      <c r="I54" s="39" t="s">
        <v>357</v>
      </c>
      <c r="J54" s="92">
        <v>-1.6903172796385491</v>
      </c>
      <c r="K54" s="90">
        <v>2.3589655285836386</v>
      </c>
      <c r="L54" s="175">
        <v>1.6912970408056651</v>
      </c>
      <c r="M54" s="92"/>
      <c r="O54" s="39" t="s">
        <v>357</v>
      </c>
      <c r="P54" s="90">
        <v>-6.3794716013883317</v>
      </c>
      <c r="Q54" s="92">
        <v>-2.3941542996979166</v>
      </c>
      <c r="R54" s="175">
        <v>1.6912970408056651</v>
      </c>
      <c r="S54" s="92"/>
    </row>
    <row r="55" spans="2:19" x14ac:dyDescent="0.25">
      <c r="B55" s="39" t="s">
        <v>358</v>
      </c>
      <c r="C55" s="90">
        <v>1.513279804158671</v>
      </c>
      <c r="D55" s="120">
        <v>-6.5381002056639659E-2</v>
      </c>
      <c r="E55" s="175">
        <v>1.4192007032890501</v>
      </c>
      <c r="I55" s="39" t="s">
        <v>358</v>
      </c>
      <c r="J55" s="92">
        <v>-1.8163990447158369</v>
      </c>
      <c r="K55" s="90">
        <v>1.8595487034933029</v>
      </c>
      <c r="L55" s="175">
        <v>1.4192007032890501</v>
      </c>
      <c r="M55" s="92"/>
      <c r="O55" s="39" t="s">
        <v>358</v>
      </c>
      <c r="P55" s="90">
        <v>-5.7531403368430034</v>
      </c>
      <c r="Q55" s="92">
        <v>-2.0257796257796201</v>
      </c>
      <c r="R55" s="175">
        <v>1.4192007032890501</v>
      </c>
      <c r="S55" s="92"/>
    </row>
    <row r="56" spans="2:19" x14ac:dyDescent="0.25">
      <c r="B56" s="39" t="s">
        <v>361</v>
      </c>
      <c r="C56" s="90">
        <v>-0.38389996909189961</v>
      </c>
      <c r="D56" s="120">
        <v>1.8236085001269231</v>
      </c>
      <c r="E56" s="175">
        <v>1.6096512487537638</v>
      </c>
      <c r="I56" s="39" t="s">
        <v>361</v>
      </c>
      <c r="J56" s="92">
        <v>-2.334870545551766</v>
      </c>
      <c r="K56" s="90">
        <v>3.7738388800177205</v>
      </c>
      <c r="L56" s="175">
        <v>1.6096512487537638</v>
      </c>
      <c r="M56" s="92"/>
      <c r="O56" s="39" t="s">
        <v>361</v>
      </c>
      <c r="P56" s="90">
        <v>-4.3299967029116573</v>
      </c>
      <c r="Q56" s="92">
        <v>-1.6915842523280986</v>
      </c>
      <c r="R56" s="175">
        <v>1.6096512487537638</v>
      </c>
      <c r="S56" s="92"/>
    </row>
    <row r="57" spans="2:19" x14ac:dyDescent="0.25">
      <c r="B57" s="39" t="s">
        <v>362</v>
      </c>
      <c r="C57" s="90">
        <v>3.5788743963006056</v>
      </c>
      <c r="D57" s="120">
        <v>3.2392570389186233</v>
      </c>
      <c r="E57" s="175">
        <v>2.7750891482812818</v>
      </c>
      <c r="I57" s="39" t="s">
        <v>362</v>
      </c>
      <c r="J57" s="92">
        <v>0.71365130832946022</v>
      </c>
      <c r="K57" s="90">
        <v>3.3808085412536002</v>
      </c>
      <c r="L57" s="175">
        <v>2.7750891482812818</v>
      </c>
      <c r="M57" s="92"/>
      <c r="O57" s="39" t="s">
        <v>362</v>
      </c>
      <c r="P57" s="90">
        <v>-3.5695925704356597</v>
      </c>
      <c r="Q57" s="92">
        <v>-4.0811428948957911</v>
      </c>
      <c r="R57" s="175">
        <v>2.7750891482812818</v>
      </c>
      <c r="S57" s="92"/>
    </row>
    <row r="58" spans="2:19" x14ac:dyDescent="0.25">
      <c r="B58" s="39" t="s">
        <v>363</v>
      </c>
      <c r="C58" s="90">
        <v>1.2029678481985542</v>
      </c>
      <c r="D58" s="120">
        <v>0.7948025342855658</v>
      </c>
      <c r="E58" s="175">
        <v>2.8773568243382073</v>
      </c>
      <c r="I58" s="39" t="s">
        <v>363</v>
      </c>
      <c r="J58" s="92">
        <v>1.1446245287743722</v>
      </c>
      <c r="K58" s="90">
        <v>2.8297701375826563</v>
      </c>
      <c r="L58" s="175">
        <v>2.8773568243382073</v>
      </c>
      <c r="M58" s="92"/>
      <c r="O58" s="39" t="s">
        <v>363</v>
      </c>
      <c r="P58" s="90">
        <v>-2.2414360429913671</v>
      </c>
      <c r="Q58" s="92">
        <v>-2.0484001454955489</v>
      </c>
      <c r="R58" s="175">
        <v>2.8773568243382073</v>
      </c>
      <c r="S58" s="92"/>
    </row>
    <row r="59" spans="2:19" x14ac:dyDescent="0.25">
      <c r="B59" s="39" t="s">
        <v>364</v>
      </c>
      <c r="C59" s="90">
        <v>1.8850235947577545</v>
      </c>
      <c r="D59" s="120">
        <v>3.9833494113243262</v>
      </c>
      <c r="E59" s="175">
        <v>2.9150271754750889</v>
      </c>
      <c r="I59" s="39" t="s">
        <v>364</v>
      </c>
      <c r="J59" s="92">
        <v>1.4752558461462542</v>
      </c>
      <c r="K59" s="90">
        <v>2.6727472961906926</v>
      </c>
      <c r="L59" s="175">
        <v>2.9150271754750889</v>
      </c>
      <c r="M59" s="92"/>
      <c r="O59" s="39" t="s">
        <v>364</v>
      </c>
      <c r="P59" s="90">
        <v>-1.6608552027895058</v>
      </c>
      <c r="Q59" s="92">
        <v>-1.274890929770649</v>
      </c>
      <c r="R59" s="175">
        <v>2.9150271754750889</v>
      </c>
      <c r="S59" s="92"/>
    </row>
    <row r="60" spans="2:19" x14ac:dyDescent="0.25">
      <c r="B60" s="39" t="s">
        <v>365</v>
      </c>
      <c r="C60" s="90">
        <v>2.339478881436662</v>
      </c>
      <c r="D60" s="120">
        <v>3.241043451943824</v>
      </c>
      <c r="E60" s="175">
        <v>3.5287193085118673</v>
      </c>
      <c r="I60" s="39" t="s">
        <v>365</v>
      </c>
      <c r="J60" s="92">
        <v>2.555549909651873</v>
      </c>
      <c r="K60" s="90">
        <v>2.1618888000680272</v>
      </c>
      <c r="L60" s="175">
        <v>3.5287193085118673</v>
      </c>
      <c r="M60" s="92"/>
      <c r="O60" s="39" t="s">
        <v>365</v>
      </c>
      <c r="P60" s="90">
        <v>4.7921622114127018</v>
      </c>
      <c r="Q60" s="92">
        <v>0.47919564572072204</v>
      </c>
      <c r="R60" s="175">
        <v>3.5287193085118673</v>
      </c>
      <c r="S60" s="92"/>
    </row>
    <row r="61" spans="2:19" x14ac:dyDescent="0.25">
      <c r="B61" s="39" t="s">
        <v>366</v>
      </c>
      <c r="C61" s="90">
        <v>1.4956937733676909</v>
      </c>
      <c r="D61" s="120">
        <v>2.9836614171386771</v>
      </c>
      <c r="E61" s="175">
        <v>3.0141942753563029</v>
      </c>
      <c r="I61" s="39" t="s">
        <v>366</v>
      </c>
      <c r="J61" s="92">
        <v>1.2650506212790873</v>
      </c>
      <c r="K61" s="90">
        <v>2.7106073775920834</v>
      </c>
      <c r="L61" s="175">
        <v>3.0141942753563029</v>
      </c>
      <c r="M61" s="92"/>
      <c r="O61" s="39" t="s">
        <v>366</v>
      </c>
      <c r="P61" s="90">
        <v>2.6565029517200145</v>
      </c>
      <c r="Q61" s="92">
        <v>-1.1269024860211658</v>
      </c>
      <c r="R61" s="175">
        <v>3.0141942753563029</v>
      </c>
      <c r="S61" s="92"/>
    </row>
    <row r="62" spans="2:19" x14ac:dyDescent="0.25">
      <c r="B62" s="39" t="s">
        <v>367</v>
      </c>
      <c r="C62" s="90">
        <v>4.498793881095736</v>
      </c>
      <c r="D62" s="120">
        <v>5.8008199847873385</v>
      </c>
      <c r="E62" s="175">
        <v>3.1862402462746076</v>
      </c>
      <c r="I62" s="39" t="s">
        <v>367</v>
      </c>
      <c r="J62" s="92">
        <v>1.2986428563745562</v>
      </c>
      <c r="K62" s="90">
        <v>3.49495674910834</v>
      </c>
      <c r="L62" s="175">
        <v>3.1862402462746076</v>
      </c>
      <c r="M62" s="93"/>
      <c r="O62" s="39" t="s">
        <v>367</v>
      </c>
      <c r="P62" s="90">
        <v>2.0485989495478236</v>
      </c>
      <c r="Q62" s="92">
        <v>-3.601374631679775</v>
      </c>
      <c r="R62" s="175">
        <v>3.1862402462746076</v>
      </c>
      <c r="S62" s="93"/>
    </row>
    <row r="63" spans="2:19" x14ac:dyDescent="0.25">
      <c r="B63" s="39" t="s">
        <v>368</v>
      </c>
      <c r="C63" s="90">
        <v>1.3951073592140801</v>
      </c>
      <c r="D63" s="120">
        <v>1.8960987693300808</v>
      </c>
      <c r="E63" s="175">
        <v>3.0485536349226408</v>
      </c>
      <c r="I63" s="39" t="s">
        <v>368</v>
      </c>
      <c r="J63" s="92">
        <v>1.2043614253558985</v>
      </c>
      <c r="K63" s="90">
        <v>3.7486764119418297</v>
      </c>
      <c r="L63" s="175">
        <v>3.0485536349226408</v>
      </c>
      <c r="O63" s="39" t="s">
        <v>368</v>
      </c>
      <c r="P63" s="90">
        <v>1.9245124568442691</v>
      </c>
      <c r="Q63" s="92">
        <v>-3.8912579957356002</v>
      </c>
      <c r="R63" s="175">
        <v>3.0485536349226408</v>
      </c>
    </row>
    <row r="64" spans="2:19" x14ac:dyDescent="0.25">
      <c r="B64" s="39" t="s">
        <v>369</v>
      </c>
      <c r="C64" s="90">
        <v>-2.0493039800009001</v>
      </c>
      <c r="D64" s="120">
        <v>-0.80654425209991132</v>
      </c>
      <c r="E64" s="175">
        <v>0.79925780305651983</v>
      </c>
      <c r="I64" s="39" t="s">
        <v>369</v>
      </c>
      <c r="J64" s="92">
        <v>-1.9977499972393673</v>
      </c>
      <c r="K64" s="90">
        <v>3.5155524030474368</v>
      </c>
      <c r="L64" s="175">
        <v>0.79925780305651983</v>
      </c>
      <c r="O64" s="39" t="s">
        <v>369</v>
      </c>
      <c r="P64" s="90">
        <v>-1.88659630377947</v>
      </c>
      <c r="Q64" s="92">
        <v>-16.382808726738375</v>
      </c>
      <c r="R64" s="175">
        <v>0.79925780305651983</v>
      </c>
    </row>
    <row r="65" spans="2:18" x14ac:dyDescent="0.25">
      <c r="B65" s="39" t="s">
        <v>370</v>
      </c>
      <c r="C65" s="90">
        <v>-32.696663802436703</v>
      </c>
      <c r="D65" s="120">
        <v>-37.007609052543032</v>
      </c>
      <c r="E65" s="175">
        <v>-16.551845830673429</v>
      </c>
      <c r="I65" s="39" t="s">
        <v>370</v>
      </c>
      <c r="J65" s="92">
        <v>-15.322937514918564</v>
      </c>
      <c r="K65" s="90">
        <v>-14.629327552644639</v>
      </c>
      <c r="L65" s="175">
        <v>-16.551845830673429</v>
      </c>
      <c r="O65" s="39" t="s">
        <v>370</v>
      </c>
      <c r="P65" s="90">
        <v>-11.331497618721514</v>
      </c>
      <c r="Q65" s="92">
        <v>-28.434190870297286</v>
      </c>
      <c r="R65" s="175">
        <v>-16.551845830673429</v>
      </c>
    </row>
    <row r="66" spans="2:18" x14ac:dyDescent="0.25">
      <c r="B66" s="39" t="s">
        <v>371</v>
      </c>
      <c r="C66" s="90">
        <v>-22.688449158168766</v>
      </c>
      <c r="D66" s="120">
        <v>-29.265026393707558</v>
      </c>
      <c r="E66" s="175">
        <v>-8.7953235264957073</v>
      </c>
      <c r="I66" s="39" t="s">
        <v>371</v>
      </c>
      <c r="J66" s="92">
        <v>-12.921658136586501</v>
      </c>
      <c r="K66" s="90">
        <v>-16.498786924764403</v>
      </c>
      <c r="L66" s="175">
        <v>-8.7953235264957073</v>
      </c>
      <c r="O66" s="39" t="s">
        <v>371</v>
      </c>
      <c r="P66" s="90">
        <v>-13.944966979153435</v>
      </c>
      <c r="Q66" s="92">
        <v>-27.968632445671531</v>
      </c>
      <c r="R66" s="175">
        <v>-8.7953235264957073</v>
      </c>
    </row>
    <row r="67" spans="2:18" x14ac:dyDescent="0.25">
      <c r="B67" s="39" t="s">
        <v>372</v>
      </c>
      <c r="C67" s="90">
        <v>-12.799464962627411</v>
      </c>
      <c r="D67" s="120">
        <v>-17.763605044630779</v>
      </c>
      <c r="E67" s="175">
        <v>-3.6125040545465055</v>
      </c>
      <c r="I67" s="39" t="s">
        <v>372</v>
      </c>
      <c r="J67" s="92">
        <v>-9.8052241895573928</v>
      </c>
      <c r="K67" s="90">
        <v>-13.689442640334022</v>
      </c>
      <c r="L67" s="175">
        <v>-3.6125040545465055</v>
      </c>
      <c r="O67" s="39" t="s">
        <v>372</v>
      </c>
      <c r="P67" s="90">
        <v>-15.588309340168905</v>
      </c>
      <c r="Q67" s="92">
        <v>-26.783318125704483</v>
      </c>
      <c r="R67" s="175">
        <v>-3.6125040545465055</v>
      </c>
    </row>
    <row r="68" spans="2:18" x14ac:dyDescent="0.25">
      <c r="B68" s="39" t="s">
        <v>373</v>
      </c>
      <c r="C68" s="90">
        <v>-7.6216014817245537</v>
      </c>
      <c r="D68" s="120">
        <v>-11.396046721687682</v>
      </c>
      <c r="E68" s="175">
        <v>0.9091888405505415</v>
      </c>
      <c r="I68" s="39" t="s">
        <v>373</v>
      </c>
      <c r="J68" s="92">
        <v>6.210396774551981</v>
      </c>
      <c r="K68" s="90">
        <v>-2.4067165572878224</v>
      </c>
      <c r="L68" s="175">
        <v>0.9091888405505415</v>
      </c>
      <c r="O68" s="39" t="s">
        <v>373</v>
      </c>
      <c r="P68" s="90">
        <v>-14.729550255176989</v>
      </c>
      <c r="Q68" s="92">
        <v>-5.1374835604698461</v>
      </c>
      <c r="R68" s="175">
        <v>0.9091888405505415</v>
      </c>
    </row>
    <row r="69" spans="2:18" x14ac:dyDescent="0.25">
      <c r="B69" s="39" t="s">
        <v>374</v>
      </c>
      <c r="C69" s="90">
        <v>23.923773832692945</v>
      </c>
      <c r="D69" s="120">
        <v>32.803936545419447</v>
      </c>
      <c r="E69" s="175">
        <v>18.305676986548917</v>
      </c>
      <c r="I69" s="39" t="s">
        <v>374</v>
      </c>
      <c r="J69" s="92">
        <v>18.302482588111516</v>
      </c>
      <c r="K69" s="90">
        <v>14.919540018532103</v>
      </c>
      <c r="L69" s="175">
        <v>18.305676986548917</v>
      </c>
      <c r="O69" s="39" t="s">
        <v>374</v>
      </c>
      <c r="P69" s="90">
        <v>-5.0041713662045737</v>
      </c>
      <c r="Q69" s="92">
        <v>7.1864434264359289</v>
      </c>
      <c r="R69" s="175">
        <v>18.305676986548917</v>
      </c>
    </row>
    <row r="70" spans="2:18" x14ac:dyDescent="0.25">
      <c r="B70" s="39" t="s">
        <v>375</v>
      </c>
      <c r="C70" s="90">
        <v>19.781258479533889</v>
      </c>
      <c r="D70" s="120">
        <v>33.250982988455661</v>
      </c>
      <c r="E70" s="175">
        <v>13.744591573680538</v>
      </c>
      <c r="I70" s="39" t="s">
        <v>375</v>
      </c>
      <c r="J70" s="92">
        <v>18.32089965166621</v>
      </c>
      <c r="K70" s="90">
        <v>21.465556497835792</v>
      </c>
      <c r="L70" s="175">
        <v>13.744591573680538</v>
      </c>
      <c r="O70" s="39" t="s">
        <v>375</v>
      </c>
      <c r="P70" s="90">
        <v>-2.0780664460871066</v>
      </c>
      <c r="Q70" s="92">
        <v>5.2956571317456849</v>
      </c>
      <c r="R70" s="175">
        <v>13.744591573680538</v>
      </c>
    </row>
    <row r="71" spans="2:18" x14ac:dyDescent="0.25">
      <c r="B71" s="39" t="s">
        <v>873</v>
      </c>
      <c r="C71" s="90">
        <v>11.390754293812108</v>
      </c>
      <c r="D71" s="120">
        <v>24.589059493624404</v>
      </c>
      <c r="E71" s="175">
        <v>10.837723973553722</v>
      </c>
      <c r="I71" s="39" t="s">
        <v>873</v>
      </c>
      <c r="J71" s="92">
        <v>16.359606843644386</v>
      </c>
      <c r="K71" s="90">
        <v>20.860168166217903</v>
      </c>
      <c r="L71" s="175">
        <v>10.837723973553722</v>
      </c>
      <c r="O71" s="39" t="s">
        <v>873</v>
      </c>
      <c r="P71" s="90">
        <v>0.17233928398721332</v>
      </c>
      <c r="Q71" s="92">
        <v>5.6972179931810842</v>
      </c>
      <c r="R71" s="175">
        <v>10.837723973553722</v>
      </c>
    </row>
    <row r="72" spans="2:18" x14ac:dyDescent="0.25">
      <c r="B72" s="39" t="s">
        <v>921</v>
      </c>
      <c r="C72" s="91">
        <v>9.2989311953821669</v>
      </c>
      <c r="D72" s="215">
        <v>19.814354742640631</v>
      </c>
      <c r="E72" s="212">
        <v>8.5413605988049426</v>
      </c>
      <c r="I72" s="39" t="s">
        <v>921</v>
      </c>
      <c r="J72" s="93">
        <v>11.087042410671685</v>
      </c>
      <c r="K72" s="91">
        <v>15.254116338572857</v>
      </c>
      <c r="L72" s="212">
        <v>8.5413605988049426</v>
      </c>
      <c r="O72" s="39" t="s">
        <v>921</v>
      </c>
      <c r="P72" s="91">
        <v>1.0231206778523045</v>
      </c>
      <c r="Q72" s="93">
        <v>5.2172028837340605</v>
      </c>
      <c r="R72" s="212">
        <v>8.5413605988049426</v>
      </c>
    </row>
    <row r="73" spans="2:18" x14ac:dyDescent="0.25">
      <c r="B73" s="39" t="s">
        <v>972</v>
      </c>
      <c r="C73" s="91">
        <v>15.2</v>
      </c>
      <c r="D73" s="215">
        <v>25.5</v>
      </c>
      <c r="E73" s="212">
        <v>12.6</v>
      </c>
      <c r="I73" s="39" t="s">
        <v>972</v>
      </c>
      <c r="J73" s="93">
        <v>20.3</v>
      </c>
      <c r="K73" s="91">
        <v>23.3</v>
      </c>
      <c r="L73" s="212">
        <v>12.6</v>
      </c>
      <c r="O73" s="39" t="s">
        <v>972</v>
      </c>
      <c r="P73" s="91">
        <v>0</v>
      </c>
      <c r="Q73" s="93">
        <v>9.4</v>
      </c>
      <c r="R73" s="212">
        <v>12.6</v>
      </c>
    </row>
  </sheetData>
  <mergeCells count="12">
    <mergeCell ref="N22:N23"/>
    <mergeCell ref="H2:H5"/>
    <mergeCell ref="H6:H9"/>
    <mergeCell ref="H10:H13"/>
    <mergeCell ref="H14:H17"/>
    <mergeCell ref="H18:H21"/>
    <mergeCell ref="H22:H23"/>
    <mergeCell ref="N2:N5"/>
    <mergeCell ref="N6:N9"/>
    <mergeCell ref="N10:N13"/>
    <mergeCell ref="N14:N17"/>
    <mergeCell ref="N18:N21"/>
  </mergeCells>
  <phoneticPr fontId="64" type="noConversion"/>
  <conditionalFormatting sqref="P69">
    <cfRule type="expression" dxfId="8088" priority="123">
      <formula>MOD(ROW(),2)=1</formula>
    </cfRule>
  </conditionalFormatting>
  <conditionalFormatting sqref="Q64">
    <cfRule type="expression" dxfId="8087" priority="121">
      <formula>MOD(ROW(),2)=1</formula>
    </cfRule>
  </conditionalFormatting>
  <conditionalFormatting sqref="K64">
    <cfRule type="expression" dxfId="8086" priority="145">
      <formula>MOD(ROW(),2)=1</formula>
    </cfRule>
  </conditionalFormatting>
  <conditionalFormatting sqref="K44:K63">
    <cfRule type="expression" dxfId="8085" priority="144">
      <formula>MOD(ROW(),2)=1</formula>
    </cfRule>
  </conditionalFormatting>
  <conditionalFormatting sqref="K65">
    <cfRule type="expression" dxfId="8084" priority="143">
      <formula>MOD(ROW(),2)=1</formula>
    </cfRule>
  </conditionalFormatting>
  <conditionalFormatting sqref="K66">
    <cfRule type="expression" dxfId="8083" priority="142">
      <formula>MOD(ROW(),2)=1</formula>
    </cfRule>
  </conditionalFormatting>
  <conditionalFormatting sqref="K67">
    <cfRule type="expression" dxfId="8082" priority="141">
      <formula>MOD(ROW(),2)=1</formula>
    </cfRule>
  </conditionalFormatting>
  <conditionalFormatting sqref="K68">
    <cfRule type="expression" dxfId="8081" priority="140">
      <formula>MOD(ROW(),2)=1</formula>
    </cfRule>
  </conditionalFormatting>
  <conditionalFormatting sqref="K69">
    <cfRule type="expression" dxfId="8080" priority="139">
      <formula>MOD(ROW(),2)=1</formula>
    </cfRule>
  </conditionalFormatting>
  <conditionalFormatting sqref="J61">
    <cfRule type="expression" dxfId="8079" priority="152">
      <formula>MOD(ROW(),2)=1</formula>
    </cfRule>
  </conditionalFormatting>
  <conditionalFormatting sqref="J44:J60">
    <cfRule type="expression" dxfId="8078" priority="151">
      <formula>MOD(ROW(),2)=1</formula>
    </cfRule>
  </conditionalFormatting>
  <conditionalFormatting sqref="J62">
    <cfRule type="expression" dxfId="8077" priority="150">
      <formula>MOD(ROW(),2)=1</formula>
    </cfRule>
  </conditionalFormatting>
  <conditionalFormatting sqref="J63">
    <cfRule type="expression" dxfId="8076" priority="149">
      <formula>MOD(ROW(),2)=1</formula>
    </cfRule>
  </conditionalFormatting>
  <conditionalFormatting sqref="J64">
    <cfRule type="expression" dxfId="8075" priority="148">
      <formula>MOD(ROW(),2)=1</formula>
    </cfRule>
  </conditionalFormatting>
  <conditionalFormatting sqref="J65">
    <cfRule type="expression" dxfId="8074" priority="147">
      <formula>MOD(ROW(),2)=1</formula>
    </cfRule>
  </conditionalFormatting>
  <conditionalFormatting sqref="P65">
    <cfRule type="expression" dxfId="8073" priority="136">
      <formula>MOD(ROW(),2)=1</formula>
    </cfRule>
  </conditionalFormatting>
  <conditionalFormatting sqref="J66">
    <cfRule type="expression" dxfId="8072" priority="146">
      <formula>MOD(ROW(),2)=1</formula>
    </cfRule>
  </conditionalFormatting>
  <conditionalFormatting sqref="P64">
    <cfRule type="expression" dxfId="8071" priority="138">
      <formula>MOD(ROW(),2)=1</formula>
    </cfRule>
  </conditionalFormatting>
  <conditionalFormatting sqref="P44:P63">
    <cfRule type="expression" dxfId="8070" priority="137">
      <formula>MOD(ROW(),2)=1</formula>
    </cfRule>
  </conditionalFormatting>
  <conditionalFormatting sqref="P66">
    <cfRule type="expression" dxfId="8069" priority="135">
      <formula>MOD(ROW(),2)=1</formula>
    </cfRule>
  </conditionalFormatting>
  <conditionalFormatting sqref="P67">
    <cfRule type="expression" dxfId="8068" priority="134">
      <formula>MOD(ROW(),2)=1</formula>
    </cfRule>
  </conditionalFormatting>
  <conditionalFormatting sqref="P68">
    <cfRule type="expression" dxfId="8067" priority="133">
      <formula>MOD(ROW(),2)=1</formula>
    </cfRule>
  </conditionalFormatting>
  <conditionalFormatting sqref="Q69">
    <cfRule type="expression" dxfId="8066" priority="115">
      <formula>MOD(ROW(),2)=1</formula>
    </cfRule>
  </conditionalFormatting>
  <conditionalFormatting sqref="Q67">
    <cfRule type="expression" dxfId="8065" priority="117">
      <formula>MOD(ROW(),2)=1</formula>
    </cfRule>
  </conditionalFormatting>
  <conditionalFormatting sqref="Q68">
    <cfRule type="expression" dxfId="8064" priority="116">
      <formula>MOD(ROW(),2)=1</formula>
    </cfRule>
  </conditionalFormatting>
  <conditionalFormatting sqref="Q44:Q63">
    <cfRule type="expression" dxfId="8063" priority="120">
      <formula>MOD(ROW(),2)=1</formula>
    </cfRule>
  </conditionalFormatting>
  <conditionalFormatting sqref="Q65">
    <cfRule type="expression" dxfId="8062" priority="119">
      <formula>MOD(ROW(),2)=1</formula>
    </cfRule>
  </conditionalFormatting>
  <conditionalFormatting sqref="Q66">
    <cfRule type="expression" dxfId="8061" priority="118">
      <formula>MOD(ROW(),2)=1</formula>
    </cfRule>
  </conditionalFormatting>
  <conditionalFormatting sqref="J67">
    <cfRule type="expression" dxfId="8060" priority="88">
      <formula>MOD(ROW(),2)=1</formula>
    </cfRule>
  </conditionalFormatting>
  <conditionalFormatting sqref="P70">
    <cfRule type="expression" dxfId="8059" priority="87">
      <formula>MOD(ROW(),2)=1</formula>
    </cfRule>
  </conditionalFormatting>
  <conditionalFormatting sqref="Q70">
    <cfRule type="expression" dxfId="8058" priority="86">
      <formula>MOD(ROW(),2)=1</formula>
    </cfRule>
  </conditionalFormatting>
  <conditionalFormatting sqref="E44:E64">
    <cfRule type="expression" dxfId="8057" priority="40">
      <formula>MOD(ROW(),2)=0</formula>
    </cfRule>
  </conditionalFormatting>
  <conditionalFormatting sqref="E65">
    <cfRule type="expression" dxfId="8056" priority="39">
      <formula>MOD(ROW(),2)=0</formula>
    </cfRule>
  </conditionalFormatting>
  <conditionalFormatting sqref="E66">
    <cfRule type="expression" dxfId="8055" priority="38">
      <formula>MOD(ROW(),2)=0</formula>
    </cfRule>
  </conditionalFormatting>
  <conditionalFormatting sqref="E67">
    <cfRule type="expression" dxfId="8054" priority="37">
      <formula>MOD(ROW(),2)=0</formula>
    </cfRule>
  </conditionalFormatting>
  <conditionalFormatting sqref="E68">
    <cfRule type="expression" dxfId="8053" priority="36">
      <formula>MOD(ROW(),2)=0</formula>
    </cfRule>
  </conditionalFormatting>
  <conditionalFormatting sqref="E69">
    <cfRule type="expression" dxfId="8052" priority="35">
      <formula>MOD(ROW(),2)=0</formula>
    </cfRule>
  </conditionalFormatting>
  <conditionalFormatting sqref="E70:E71">
    <cfRule type="expression" dxfId="8051" priority="34">
      <formula>MOD(ROW(),2)=0</formula>
    </cfRule>
  </conditionalFormatting>
  <conditionalFormatting sqref="E72:E73">
    <cfRule type="expression" dxfId="8050" priority="33">
      <formula>MOD(ROW(),2)=0</formula>
    </cfRule>
  </conditionalFormatting>
  <conditionalFormatting sqref="L44:L64">
    <cfRule type="expression" dxfId="8049" priority="32">
      <formula>MOD(ROW(),2)=0</formula>
    </cfRule>
  </conditionalFormatting>
  <conditionalFormatting sqref="L65">
    <cfRule type="expression" dxfId="8048" priority="31">
      <formula>MOD(ROW(),2)=0</formula>
    </cfRule>
  </conditionalFormatting>
  <conditionalFormatting sqref="L66">
    <cfRule type="expression" dxfId="8047" priority="30">
      <formula>MOD(ROW(),2)=0</formula>
    </cfRule>
  </conditionalFormatting>
  <conditionalFormatting sqref="L67">
    <cfRule type="expression" dxfId="8046" priority="29">
      <formula>MOD(ROW(),2)=0</formula>
    </cfRule>
  </conditionalFormatting>
  <conditionalFormatting sqref="L68">
    <cfRule type="expression" dxfId="8045" priority="28">
      <formula>MOD(ROW(),2)=0</formula>
    </cfRule>
  </conditionalFormatting>
  <conditionalFormatting sqref="L69">
    <cfRule type="expression" dxfId="8044" priority="27">
      <formula>MOD(ROW(),2)=0</formula>
    </cfRule>
  </conditionalFormatting>
  <conditionalFormatting sqref="L70:L71">
    <cfRule type="expression" dxfId="8043" priority="26">
      <formula>MOD(ROW(),2)=0</formula>
    </cfRule>
  </conditionalFormatting>
  <conditionalFormatting sqref="L72:L73">
    <cfRule type="expression" dxfId="8042" priority="25">
      <formula>MOD(ROW(),2)=0</formula>
    </cfRule>
  </conditionalFormatting>
  <conditionalFormatting sqref="R44:R64">
    <cfRule type="expression" dxfId="8041" priority="24">
      <formula>MOD(ROW(),2)=0</formula>
    </cfRule>
  </conditionalFormatting>
  <conditionalFormatting sqref="R65">
    <cfRule type="expression" dxfId="8040" priority="23">
      <formula>MOD(ROW(),2)=0</formula>
    </cfRule>
  </conditionalFormatting>
  <conditionalFormatting sqref="R66">
    <cfRule type="expression" dxfId="8039" priority="22">
      <formula>MOD(ROW(),2)=0</formula>
    </cfRule>
  </conditionalFormatting>
  <conditionalFormatting sqref="R67">
    <cfRule type="expression" dxfId="8038" priority="21">
      <formula>MOD(ROW(),2)=0</formula>
    </cfRule>
  </conditionalFormatting>
  <conditionalFormatting sqref="R68">
    <cfRule type="expression" dxfId="8037" priority="20">
      <formula>MOD(ROW(),2)=0</formula>
    </cfRule>
  </conditionalFormatting>
  <conditionalFormatting sqref="R69">
    <cfRule type="expression" dxfId="8036" priority="19">
      <formula>MOD(ROW(),2)=0</formula>
    </cfRule>
  </conditionalFormatting>
  <conditionalFormatting sqref="R70:R71">
    <cfRule type="expression" dxfId="8035" priority="18">
      <formula>MOD(ROW(),2)=0</formula>
    </cfRule>
  </conditionalFormatting>
  <conditionalFormatting sqref="R72:R73">
    <cfRule type="expression" dxfId="8034" priority="17">
      <formula>MOD(ROW(),2)=0</formula>
    </cfRule>
  </conditionalFormatting>
  <conditionalFormatting sqref="C44:C64">
    <cfRule type="expression" dxfId="8033" priority="16">
      <formula>MOD(ROW(),2)=0</formula>
    </cfRule>
  </conditionalFormatting>
  <conditionalFormatting sqref="C65">
    <cfRule type="expression" dxfId="8032" priority="15">
      <formula>MOD(ROW(),2)=0</formula>
    </cfRule>
  </conditionalFormatting>
  <conditionalFormatting sqref="C66">
    <cfRule type="expression" dxfId="8031" priority="14">
      <formula>MOD(ROW(),2)=0</formula>
    </cfRule>
  </conditionalFormatting>
  <conditionalFormatting sqref="C67">
    <cfRule type="expression" dxfId="8030" priority="13">
      <formula>MOD(ROW(),2)=0</formula>
    </cfRule>
  </conditionalFormatting>
  <conditionalFormatting sqref="C68">
    <cfRule type="expression" dxfId="8029" priority="12">
      <formula>MOD(ROW(),2)=0</formula>
    </cfRule>
  </conditionalFormatting>
  <conditionalFormatting sqref="C69">
    <cfRule type="expression" dxfId="8028" priority="11">
      <formula>MOD(ROW(),2)=0</formula>
    </cfRule>
  </conditionalFormatting>
  <conditionalFormatting sqref="C70:C71">
    <cfRule type="expression" dxfId="8027" priority="10">
      <formula>MOD(ROW(),2)=0</formula>
    </cfRule>
  </conditionalFormatting>
  <conditionalFormatting sqref="C72:C73">
    <cfRule type="expression" dxfId="8026" priority="9">
      <formula>MOD(ROW(),2)=0</formula>
    </cfRule>
  </conditionalFormatting>
  <conditionalFormatting sqref="D44:D64">
    <cfRule type="expression" dxfId="8025" priority="8">
      <formula>MOD(ROW(),2)=0</formula>
    </cfRule>
  </conditionalFormatting>
  <conditionalFormatting sqref="D65">
    <cfRule type="expression" dxfId="8024" priority="7">
      <formula>MOD(ROW(),2)=0</formula>
    </cfRule>
  </conditionalFormatting>
  <conditionalFormatting sqref="D66">
    <cfRule type="expression" dxfId="8023" priority="6">
      <formula>MOD(ROW(),2)=0</formula>
    </cfRule>
  </conditionalFormatting>
  <conditionalFormatting sqref="D67">
    <cfRule type="expression" dxfId="8022" priority="5">
      <formula>MOD(ROW(),2)=0</formula>
    </cfRule>
  </conditionalFormatting>
  <conditionalFormatting sqref="D68">
    <cfRule type="expression" dxfId="8021" priority="4">
      <formula>MOD(ROW(),2)=0</formula>
    </cfRule>
  </conditionalFormatting>
  <conditionalFormatting sqref="D69">
    <cfRule type="expression" dxfId="8020" priority="3">
      <formula>MOD(ROW(),2)=0</formula>
    </cfRule>
  </conditionalFormatting>
  <conditionalFormatting sqref="D70:D71">
    <cfRule type="expression" dxfId="8019" priority="2">
      <formula>MOD(ROW(),2)=0</formula>
    </cfRule>
  </conditionalFormatting>
  <conditionalFormatting sqref="D72:D73">
    <cfRule type="expression" dxfId="8018" priority="1">
      <formula>MOD(ROW(),2)=0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T206"/>
  <sheetViews>
    <sheetView showGridLines="0" zoomScale="80" zoomScaleNormal="80" workbookViewId="0">
      <selection activeCell="B119" sqref="B119:B120"/>
    </sheetView>
  </sheetViews>
  <sheetFormatPr baseColWidth="10" defaultColWidth="11.42578125" defaultRowHeight="14.25" x14ac:dyDescent="0.2"/>
  <cols>
    <col min="1" max="1" width="1.28515625" style="217" customWidth="1"/>
    <col min="2" max="2" width="27.42578125" style="217" customWidth="1"/>
    <col min="3" max="6" width="14.140625" style="217" customWidth="1"/>
    <col min="7" max="7" width="13.28515625" style="217" customWidth="1"/>
    <col min="8" max="8" width="11.28515625" style="217" customWidth="1"/>
    <col min="9" max="9" width="11.5703125" style="217" customWidth="1"/>
    <col min="10" max="11" width="11.42578125" style="217"/>
    <col min="12" max="12" width="14.28515625" style="217" customWidth="1"/>
    <col min="13" max="14" width="11.42578125" style="217"/>
    <col min="15" max="15" width="7" style="217" customWidth="1"/>
    <col min="16" max="16" width="14.140625" style="217" customWidth="1"/>
    <col min="17" max="16384" width="11.42578125" style="217"/>
  </cols>
  <sheetData>
    <row r="1" spans="1:20" ht="15" customHeight="1" x14ac:dyDescent="0.2">
      <c r="A1" s="548" t="s">
        <v>376</v>
      </c>
      <c r="B1" s="548"/>
      <c r="C1" s="548"/>
      <c r="D1" s="548"/>
      <c r="E1" s="548"/>
      <c r="F1" s="548"/>
      <c r="G1" s="548"/>
      <c r="H1" s="548"/>
      <c r="I1" s="548"/>
      <c r="J1" s="548"/>
      <c r="K1" s="548"/>
      <c r="L1" s="548"/>
      <c r="M1" s="548"/>
      <c r="N1" s="548"/>
      <c r="O1" s="548"/>
      <c r="P1" s="548"/>
      <c r="Q1" s="548"/>
      <c r="R1" s="548"/>
    </row>
    <row r="2" spans="1:20" ht="15" customHeight="1" x14ac:dyDescent="0.2">
      <c r="A2" s="548"/>
      <c r="B2" s="548"/>
      <c r="C2" s="548"/>
      <c r="D2" s="548"/>
      <c r="E2" s="548"/>
      <c r="F2" s="548"/>
      <c r="G2" s="548"/>
      <c r="H2" s="548"/>
      <c r="I2" s="548"/>
      <c r="J2" s="548"/>
      <c r="K2" s="548"/>
      <c r="L2" s="548"/>
      <c r="M2" s="548"/>
      <c r="N2" s="548"/>
      <c r="O2" s="548"/>
      <c r="P2" s="548"/>
      <c r="Q2" s="548"/>
      <c r="R2" s="548"/>
    </row>
    <row r="3" spans="1:20" x14ac:dyDescent="0.2">
      <c r="B3" s="219"/>
      <c r="M3" s="220" t="s">
        <v>4</v>
      </c>
      <c r="P3" s="273" t="s">
        <v>991</v>
      </c>
      <c r="R3" s="220"/>
    </row>
    <row r="4" spans="1:20" x14ac:dyDescent="0.2">
      <c r="I4" s="246"/>
    </row>
    <row r="5" spans="1:20" ht="15" customHeight="1" x14ac:dyDescent="0.2">
      <c r="P5" s="346"/>
      <c r="Q5" s="347"/>
      <c r="R5" s="347"/>
    </row>
    <row r="6" spans="1:20" ht="18.75" customHeight="1" x14ac:dyDescent="0.2">
      <c r="B6" s="605" t="s">
        <v>377</v>
      </c>
      <c r="C6" s="605">
        <v>2018</v>
      </c>
      <c r="D6" s="605">
        <v>2019</v>
      </c>
      <c r="E6" s="605">
        <v>2020</v>
      </c>
      <c r="F6" s="605">
        <v>2021</v>
      </c>
      <c r="G6" s="605">
        <v>2022</v>
      </c>
      <c r="S6" s="246"/>
    </row>
    <row r="7" spans="1:20" ht="18.75" customHeight="1" thickBot="1" x14ac:dyDescent="0.25">
      <c r="B7" s="606"/>
      <c r="C7" s="606"/>
      <c r="D7" s="606"/>
      <c r="E7" s="606"/>
      <c r="F7" s="606"/>
      <c r="G7" s="606"/>
    </row>
    <row r="8" spans="1:20" ht="18" customHeight="1" x14ac:dyDescent="0.2">
      <c r="B8" s="348" t="s">
        <v>378</v>
      </c>
      <c r="C8" s="349">
        <v>651.79999999999995</v>
      </c>
      <c r="D8" s="349">
        <v>734.6</v>
      </c>
      <c r="E8" s="349">
        <v>750</v>
      </c>
      <c r="F8" s="349">
        <v>713</v>
      </c>
      <c r="G8" s="349">
        <v>810</v>
      </c>
      <c r="H8" s="304"/>
      <c r="I8" s="350"/>
    </row>
    <row r="9" spans="1:20" ht="18" customHeight="1" x14ac:dyDescent="0.2">
      <c r="B9" s="292" t="s">
        <v>379</v>
      </c>
      <c r="C9" s="351">
        <v>637.9</v>
      </c>
      <c r="D9" s="351">
        <v>706.3</v>
      </c>
      <c r="E9" s="351">
        <v>753</v>
      </c>
      <c r="F9" s="351">
        <v>751</v>
      </c>
      <c r="G9" s="351">
        <v>815</v>
      </c>
      <c r="H9" s="304"/>
      <c r="I9" s="350"/>
    </row>
    <row r="10" spans="1:20" ht="18" customHeight="1" x14ac:dyDescent="0.2">
      <c r="B10" s="292" t="s">
        <v>380</v>
      </c>
      <c r="C10" s="351">
        <v>681.3</v>
      </c>
      <c r="D10" s="351">
        <v>723.5</v>
      </c>
      <c r="E10" s="351">
        <v>689</v>
      </c>
      <c r="F10" s="351">
        <v>839</v>
      </c>
      <c r="G10" s="351">
        <v>910</v>
      </c>
      <c r="H10" s="246"/>
      <c r="I10" s="350"/>
    </row>
    <row r="11" spans="1:20" ht="18" customHeight="1" x14ac:dyDescent="0.2">
      <c r="B11" s="292" t="s">
        <v>381</v>
      </c>
      <c r="C11" s="351">
        <v>731.1</v>
      </c>
      <c r="D11" s="351">
        <v>715</v>
      </c>
      <c r="E11" s="351">
        <v>494</v>
      </c>
      <c r="F11" s="351">
        <v>755</v>
      </c>
      <c r="G11" s="351">
        <v>840</v>
      </c>
      <c r="H11" s="304"/>
      <c r="I11" s="350"/>
    </row>
    <row r="12" spans="1:20" ht="18" customHeight="1" x14ac:dyDescent="0.2">
      <c r="B12" s="292" t="s">
        <v>382</v>
      </c>
      <c r="C12" s="351">
        <v>729.1</v>
      </c>
      <c r="D12" s="351">
        <v>802</v>
      </c>
      <c r="E12" s="351">
        <v>589</v>
      </c>
      <c r="F12" s="351">
        <v>504</v>
      </c>
      <c r="G12" s="351">
        <v>869</v>
      </c>
      <c r="H12" s="304"/>
      <c r="I12" s="350"/>
    </row>
    <row r="13" spans="1:20" ht="15" x14ac:dyDescent="0.2">
      <c r="B13" s="292" t="s">
        <v>383</v>
      </c>
      <c r="C13" s="351">
        <v>684.2</v>
      </c>
      <c r="D13" s="351">
        <v>706</v>
      </c>
      <c r="E13" s="351">
        <v>643</v>
      </c>
      <c r="F13" s="351">
        <v>808</v>
      </c>
      <c r="G13" s="351">
        <v>861</v>
      </c>
      <c r="H13" s="291"/>
      <c r="I13" s="350"/>
      <c r="T13" s="246"/>
    </row>
    <row r="14" spans="1:20" ht="15" x14ac:dyDescent="0.2">
      <c r="B14" s="292" t="s">
        <v>384</v>
      </c>
      <c r="C14" s="351">
        <v>712</v>
      </c>
      <c r="D14" s="351">
        <v>784</v>
      </c>
      <c r="E14" s="351">
        <v>721</v>
      </c>
      <c r="F14" s="351">
        <v>842</v>
      </c>
      <c r="G14" s="351">
        <v>864</v>
      </c>
      <c r="H14" s="327"/>
    </row>
    <row r="15" spans="1:20" ht="15.75" thickBot="1" x14ac:dyDescent="0.25">
      <c r="B15" s="292" t="s">
        <v>385</v>
      </c>
      <c r="C15" s="351">
        <v>769</v>
      </c>
      <c r="D15" s="351">
        <v>787</v>
      </c>
      <c r="E15" s="351">
        <v>703</v>
      </c>
      <c r="F15" s="351">
        <v>823</v>
      </c>
      <c r="G15" s="351">
        <v>925</v>
      </c>
      <c r="H15" s="304"/>
    </row>
    <row r="16" spans="1:20" ht="15" hidden="1" x14ac:dyDescent="0.2">
      <c r="B16" s="292" t="s">
        <v>386</v>
      </c>
      <c r="C16" s="351">
        <v>729</v>
      </c>
      <c r="D16" s="351">
        <v>784</v>
      </c>
      <c r="E16" s="351">
        <v>754</v>
      </c>
      <c r="F16" s="351">
        <v>873</v>
      </c>
      <c r="G16" s="351"/>
      <c r="H16" s="291"/>
    </row>
    <row r="17" spans="2:18" ht="15" hidden="1" x14ac:dyDescent="0.2">
      <c r="B17" s="292" t="s">
        <v>387</v>
      </c>
      <c r="C17" s="351">
        <v>778</v>
      </c>
      <c r="D17" s="351">
        <v>824</v>
      </c>
      <c r="E17" s="351">
        <v>788</v>
      </c>
      <c r="F17" s="351">
        <v>880</v>
      </c>
      <c r="G17" s="351"/>
      <c r="H17" s="291"/>
    </row>
    <row r="18" spans="2:18" ht="15" hidden="1" x14ac:dyDescent="0.2">
      <c r="B18" s="292" t="s">
        <v>388</v>
      </c>
      <c r="C18" s="351">
        <v>744</v>
      </c>
      <c r="D18" s="351">
        <v>766</v>
      </c>
      <c r="E18" s="351">
        <v>751</v>
      </c>
      <c r="F18" s="351">
        <v>909</v>
      </c>
      <c r="G18" s="351"/>
      <c r="H18" s="244"/>
    </row>
    <row r="19" spans="2:18" ht="15.75" hidden="1" thickBot="1" x14ac:dyDescent="0.25">
      <c r="B19" s="292" t="s">
        <v>389</v>
      </c>
      <c r="C19" s="351">
        <v>717</v>
      </c>
      <c r="D19" s="351">
        <v>755</v>
      </c>
      <c r="E19" s="351">
        <v>775</v>
      </c>
      <c r="F19" s="351">
        <v>880</v>
      </c>
      <c r="G19" s="351"/>
    </row>
    <row r="20" spans="2:18" ht="16.5" thickBot="1" x14ac:dyDescent="0.25">
      <c r="B20" s="354" t="s">
        <v>164</v>
      </c>
      <c r="C20" s="355">
        <f>+SUM(C8:C14)</f>
        <v>4827.3999999999996</v>
      </c>
      <c r="D20" s="355">
        <f t="shared" ref="D20:G20" si="0">+SUM(D8:D14)</f>
        <v>5171.3999999999996</v>
      </c>
      <c r="E20" s="355">
        <f t="shared" si="0"/>
        <v>4639</v>
      </c>
      <c r="F20" s="355">
        <f t="shared" si="0"/>
        <v>5212</v>
      </c>
      <c r="G20" s="355">
        <f t="shared" si="0"/>
        <v>5969</v>
      </c>
      <c r="H20" s="244"/>
    </row>
    <row r="21" spans="2:18" ht="15.75" x14ac:dyDescent="0.25">
      <c r="B21" s="356" t="s">
        <v>53</v>
      </c>
      <c r="C21" s="357"/>
      <c r="D21" s="357">
        <f>+(D20-C20)/C20</f>
        <v>7.1259891452956053E-2</v>
      </c>
      <c r="E21" s="357">
        <f>+(E20-D20)/D20</f>
        <v>-0.10295084503229293</v>
      </c>
      <c r="F21" s="357">
        <f>+(F20-E20)/E20</f>
        <v>0.12351799956887261</v>
      </c>
      <c r="G21" s="357">
        <f>+(G20-F20)/F20</f>
        <v>0.14524174980813506</v>
      </c>
    </row>
    <row r="22" spans="2:18" ht="15" x14ac:dyDescent="0.2">
      <c r="B22" s="358" t="s">
        <v>390</v>
      </c>
      <c r="C22" s="359"/>
      <c r="D22" s="359"/>
      <c r="E22" s="359"/>
      <c r="F22" s="359"/>
      <c r="G22" s="360"/>
      <c r="H22" s="327"/>
    </row>
    <row r="23" spans="2:18" ht="15" x14ac:dyDescent="0.2">
      <c r="B23" s="320"/>
      <c r="C23" s="359"/>
      <c r="D23" s="359"/>
      <c r="E23" s="359"/>
      <c r="F23" s="359"/>
      <c r="G23" s="360"/>
    </row>
    <row r="24" spans="2:18" ht="39.75" customHeight="1" x14ac:dyDescent="0.2">
      <c r="B24" s="742" t="s">
        <v>1003</v>
      </c>
      <c r="C24" s="742"/>
      <c r="D24" s="742"/>
      <c r="E24" s="742"/>
      <c r="F24" s="742"/>
      <c r="G24" s="742"/>
      <c r="H24" s="742"/>
      <c r="I24" s="742"/>
      <c r="J24" s="742"/>
      <c r="K24" s="742"/>
      <c r="L24" s="742"/>
      <c r="M24" s="742"/>
      <c r="N24" s="742"/>
      <c r="O24" s="742"/>
      <c r="P24" s="742"/>
      <c r="Q24" s="742"/>
    </row>
    <row r="25" spans="2:18" ht="11.25" customHeight="1" x14ac:dyDescent="0.2">
      <c r="B25" s="742"/>
      <c r="C25" s="742"/>
      <c r="D25" s="742"/>
      <c r="E25" s="742"/>
      <c r="F25" s="742"/>
      <c r="G25" s="742"/>
      <c r="H25" s="742"/>
      <c r="I25" s="742"/>
      <c r="J25" s="742"/>
      <c r="K25" s="742"/>
      <c r="L25" s="742"/>
      <c r="M25" s="742"/>
      <c r="N25" s="742"/>
      <c r="O25" s="742"/>
      <c r="P25" s="742"/>
      <c r="Q25" s="742"/>
      <c r="R25" s="361"/>
    </row>
    <row r="26" spans="2:18" ht="18" customHeight="1" x14ac:dyDescent="0.2">
      <c r="B26" s="742"/>
      <c r="C26" s="742"/>
      <c r="D26" s="742"/>
      <c r="E26" s="742"/>
      <c r="F26" s="742"/>
      <c r="G26" s="742"/>
      <c r="H26" s="742"/>
      <c r="I26" s="742"/>
      <c r="J26" s="742"/>
      <c r="K26" s="742"/>
      <c r="L26" s="742"/>
      <c r="M26" s="742"/>
      <c r="N26" s="742"/>
      <c r="O26" s="742"/>
      <c r="P26" s="742"/>
      <c r="Q26" s="742"/>
      <c r="R26" s="361"/>
    </row>
    <row r="27" spans="2:18" ht="6.75" customHeight="1" x14ac:dyDescent="0.2">
      <c r="B27" s="742"/>
      <c r="C27" s="742"/>
      <c r="D27" s="742"/>
      <c r="E27" s="742"/>
      <c r="F27" s="742"/>
      <c r="G27" s="742"/>
      <c r="H27" s="742"/>
      <c r="I27" s="742"/>
      <c r="J27" s="742"/>
      <c r="K27" s="742"/>
      <c r="L27" s="742"/>
      <c r="M27" s="742"/>
      <c r="N27" s="742"/>
      <c r="O27" s="742"/>
      <c r="P27" s="742"/>
      <c r="Q27" s="742"/>
      <c r="R27" s="361"/>
    </row>
    <row r="28" spans="2:18" ht="53.25" hidden="1" customHeight="1" x14ac:dyDescent="0.2">
      <c r="B28" s="742"/>
      <c r="C28" s="742"/>
      <c r="D28" s="742"/>
      <c r="E28" s="742"/>
      <c r="F28" s="742"/>
      <c r="G28" s="742"/>
      <c r="H28" s="742"/>
      <c r="I28" s="742"/>
      <c r="J28" s="742"/>
      <c r="K28" s="742"/>
      <c r="L28" s="742"/>
      <c r="M28" s="742"/>
      <c r="N28" s="742"/>
      <c r="O28" s="742"/>
      <c r="P28" s="742"/>
      <c r="Q28" s="742"/>
      <c r="R28" s="361"/>
    </row>
    <row r="29" spans="2:18" ht="27" customHeight="1" x14ac:dyDescent="0.2">
      <c r="B29" s="742"/>
      <c r="C29" s="742"/>
      <c r="D29" s="742"/>
      <c r="E29" s="742"/>
      <c r="F29" s="742"/>
      <c r="G29" s="742"/>
      <c r="H29" s="742"/>
      <c r="I29" s="742"/>
      <c r="J29" s="742"/>
      <c r="K29" s="742"/>
      <c r="L29" s="742"/>
      <c r="M29" s="742"/>
      <c r="N29" s="742"/>
      <c r="O29" s="742"/>
      <c r="P29" s="742"/>
      <c r="Q29" s="742"/>
      <c r="R29" s="361"/>
    </row>
    <row r="30" spans="2:18" ht="15" customHeight="1" x14ac:dyDescent="0.2">
      <c r="P30" s="361"/>
      <c r="Q30" s="361"/>
      <c r="R30" s="361"/>
    </row>
    <row r="31" spans="2:18" ht="18.75" customHeight="1" x14ac:dyDescent="0.2">
      <c r="B31" s="605" t="s">
        <v>391</v>
      </c>
      <c r="C31" s="605">
        <v>2018</v>
      </c>
      <c r="D31" s="605">
        <v>2019</v>
      </c>
      <c r="E31" s="605">
        <v>2020</v>
      </c>
      <c r="F31" s="605">
        <v>2021</v>
      </c>
      <c r="G31" s="605">
        <v>2022</v>
      </c>
      <c r="H31" s="244"/>
      <c r="P31" s="361"/>
      <c r="Q31" s="361"/>
      <c r="R31" s="361"/>
    </row>
    <row r="32" spans="2:18" ht="18.75" customHeight="1" thickBot="1" x14ac:dyDescent="0.25">
      <c r="B32" s="606"/>
      <c r="C32" s="606"/>
      <c r="D32" s="606"/>
      <c r="E32" s="606"/>
      <c r="F32" s="606"/>
      <c r="G32" s="606"/>
      <c r="P32" s="361"/>
      <c r="Q32" s="361"/>
      <c r="R32" s="361"/>
    </row>
    <row r="33" spans="2:20" ht="18" customHeight="1" x14ac:dyDescent="0.2">
      <c r="B33" s="348" t="s">
        <v>378</v>
      </c>
      <c r="C33" s="349">
        <v>1662</v>
      </c>
      <c r="D33" s="349">
        <v>1706</v>
      </c>
      <c r="E33" s="349">
        <v>1766</v>
      </c>
      <c r="F33" s="349">
        <v>1800</v>
      </c>
      <c r="G33" s="349">
        <v>1903</v>
      </c>
      <c r="P33" s="361"/>
      <c r="Q33" s="361"/>
      <c r="R33" s="361"/>
    </row>
    <row r="34" spans="2:20" ht="18" customHeight="1" x14ac:dyDescent="0.2">
      <c r="B34" s="292" t="s">
        <v>379</v>
      </c>
      <c r="C34" s="351">
        <v>1660</v>
      </c>
      <c r="D34" s="351">
        <v>1710</v>
      </c>
      <c r="E34" s="351">
        <v>1782</v>
      </c>
      <c r="F34" s="351">
        <v>1835</v>
      </c>
      <c r="G34" s="351">
        <v>1887</v>
      </c>
      <c r="P34" s="361"/>
      <c r="Q34" s="246"/>
      <c r="R34" s="361"/>
      <c r="S34" s="246"/>
    </row>
    <row r="35" spans="2:20" ht="18" customHeight="1" x14ac:dyDescent="0.2">
      <c r="B35" s="292" t="s">
        <v>380</v>
      </c>
      <c r="C35" s="351">
        <v>1669</v>
      </c>
      <c r="D35" s="351">
        <v>1711</v>
      </c>
      <c r="E35" s="351">
        <v>1769</v>
      </c>
      <c r="F35" s="351">
        <v>1855</v>
      </c>
      <c r="G35" s="351">
        <v>1911</v>
      </c>
      <c r="P35" s="361"/>
      <c r="Q35" s="361"/>
      <c r="R35" s="361"/>
    </row>
    <row r="36" spans="2:20" ht="18" customHeight="1" x14ac:dyDescent="0.2">
      <c r="B36" s="292" t="s">
        <v>381</v>
      </c>
      <c r="C36" s="351">
        <v>1672</v>
      </c>
      <c r="D36" s="351">
        <v>1716</v>
      </c>
      <c r="E36" s="351">
        <v>1605</v>
      </c>
      <c r="F36" s="351">
        <v>1848</v>
      </c>
      <c r="G36" s="351">
        <v>1912</v>
      </c>
      <c r="P36" s="361"/>
      <c r="Q36" s="246"/>
      <c r="R36" s="361"/>
      <c r="T36" s="246"/>
    </row>
    <row r="37" spans="2:20" ht="18" customHeight="1" x14ac:dyDescent="0.2">
      <c r="B37" s="292" t="s">
        <v>382</v>
      </c>
      <c r="C37" s="351">
        <v>1669</v>
      </c>
      <c r="D37" s="351">
        <v>1731</v>
      </c>
      <c r="E37" s="351">
        <v>1687</v>
      </c>
      <c r="F37" s="351">
        <v>1730</v>
      </c>
      <c r="G37" s="351">
        <v>1921</v>
      </c>
      <c r="P37" s="361"/>
      <c r="Q37" s="361"/>
      <c r="R37" s="361"/>
    </row>
    <row r="38" spans="2:20" ht="18" customHeight="1" x14ac:dyDescent="0.2">
      <c r="B38" s="292" t="s">
        <v>383</v>
      </c>
      <c r="C38" s="351">
        <v>1676</v>
      </c>
      <c r="D38" s="351">
        <v>1719</v>
      </c>
      <c r="E38" s="351">
        <v>1746</v>
      </c>
      <c r="F38" s="351">
        <v>1830</v>
      </c>
      <c r="G38" s="351">
        <v>1927</v>
      </c>
      <c r="P38" s="361"/>
      <c r="Q38" s="361"/>
      <c r="R38" s="361"/>
    </row>
    <row r="39" spans="2:20" ht="15" x14ac:dyDescent="0.2">
      <c r="B39" s="292" t="s">
        <v>384</v>
      </c>
      <c r="C39" s="351">
        <v>1680</v>
      </c>
      <c r="D39" s="351">
        <v>1738</v>
      </c>
      <c r="E39" s="351">
        <v>1762</v>
      </c>
      <c r="F39" s="351">
        <v>1853</v>
      </c>
      <c r="G39" s="351">
        <v>1922</v>
      </c>
      <c r="H39" s="304"/>
      <c r="P39" s="361"/>
      <c r="Q39" s="361"/>
      <c r="R39" s="361"/>
    </row>
    <row r="40" spans="2:20" ht="15" x14ac:dyDescent="0.2">
      <c r="B40" s="292" t="s">
        <v>385</v>
      </c>
      <c r="C40" s="351">
        <v>1693</v>
      </c>
      <c r="D40" s="351">
        <v>1750</v>
      </c>
      <c r="E40" s="351">
        <v>1773</v>
      </c>
      <c r="F40" s="351">
        <v>1847</v>
      </c>
      <c r="G40" s="351">
        <v>1938</v>
      </c>
      <c r="P40" s="361"/>
      <c r="Q40" s="361"/>
      <c r="R40" s="361"/>
    </row>
    <row r="41" spans="2:20" ht="15" hidden="1" x14ac:dyDescent="0.2">
      <c r="B41" s="292" t="s">
        <v>386</v>
      </c>
      <c r="C41" s="351">
        <v>1706</v>
      </c>
      <c r="D41" s="351">
        <v>1754</v>
      </c>
      <c r="E41" s="351">
        <v>1776</v>
      </c>
      <c r="F41" s="351">
        <v>1863</v>
      </c>
      <c r="G41" s="351"/>
      <c r="P41" s="361"/>
      <c r="Q41" s="361"/>
      <c r="R41" s="361"/>
    </row>
    <row r="42" spans="2:20" ht="15" hidden="1" x14ac:dyDescent="0.2">
      <c r="B42" s="292" t="s">
        <v>387</v>
      </c>
      <c r="C42" s="351">
        <v>1696</v>
      </c>
      <c r="D42" s="351">
        <v>1762</v>
      </c>
      <c r="E42" s="351">
        <v>1791</v>
      </c>
      <c r="F42" s="351">
        <v>1862</v>
      </c>
      <c r="G42" s="351"/>
      <c r="P42" s="361"/>
      <c r="Q42" s="361"/>
      <c r="R42" s="361"/>
    </row>
    <row r="43" spans="2:20" ht="15" hidden="1" x14ac:dyDescent="0.2">
      <c r="B43" s="292" t="s">
        <v>388</v>
      </c>
      <c r="C43" s="351">
        <v>1718</v>
      </c>
      <c r="D43" s="351">
        <v>1765</v>
      </c>
      <c r="E43" s="351">
        <v>1798</v>
      </c>
      <c r="F43" s="351">
        <v>1892</v>
      </c>
      <c r="G43" s="351"/>
      <c r="P43" s="361"/>
      <c r="Q43" s="361"/>
      <c r="R43" s="361"/>
    </row>
    <row r="44" spans="2:20" ht="15.75" hidden="1" thickBot="1" x14ac:dyDescent="0.25">
      <c r="B44" s="352" t="s">
        <v>389</v>
      </c>
      <c r="C44" s="353">
        <v>1722</v>
      </c>
      <c r="D44" s="353">
        <v>1740</v>
      </c>
      <c r="E44" s="353">
        <v>1799</v>
      </c>
      <c r="F44" s="353">
        <v>1884</v>
      </c>
      <c r="G44" s="353"/>
      <c r="H44" s="321"/>
      <c r="I44" s="321"/>
      <c r="J44" s="327"/>
      <c r="P44" s="361"/>
      <c r="Q44" s="361"/>
      <c r="R44" s="361"/>
    </row>
    <row r="45" spans="2:20" x14ac:dyDescent="0.2">
      <c r="B45" s="358" t="s">
        <v>392</v>
      </c>
      <c r="D45" s="244"/>
      <c r="E45" s="244"/>
      <c r="F45" s="362"/>
      <c r="G45" s="327"/>
      <c r="J45" s="304"/>
      <c r="P45" s="361"/>
      <c r="Q45" s="361"/>
      <c r="R45" s="361"/>
    </row>
    <row r="46" spans="2:20" x14ac:dyDescent="0.2">
      <c r="B46" s="320"/>
      <c r="E46" s="244"/>
      <c r="F46" s="244"/>
      <c r="G46" s="246"/>
      <c r="J46" s="304"/>
      <c r="P46" s="361"/>
      <c r="Q46" s="361"/>
      <c r="R46" s="361"/>
    </row>
    <row r="47" spans="2:20" hidden="1" x14ac:dyDescent="0.2">
      <c r="B47" s="733" t="s">
        <v>393</v>
      </c>
      <c r="C47" s="733" t="s">
        <v>394</v>
      </c>
      <c r="D47" s="733" t="s">
        <v>395</v>
      </c>
      <c r="E47" s="733" t="s">
        <v>396</v>
      </c>
      <c r="F47" s="244"/>
      <c r="G47" s="246"/>
      <c r="J47" s="304"/>
      <c r="P47" s="361"/>
      <c r="Q47" s="361"/>
      <c r="R47" s="361"/>
    </row>
    <row r="48" spans="2:20" hidden="1" x14ac:dyDescent="0.2">
      <c r="B48" s="733"/>
      <c r="C48" s="733"/>
      <c r="D48" s="733"/>
      <c r="E48" s="733"/>
      <c r="F48" s="244"/>
      <c r="G48" s="246"/>
      <c r="J48" s="304"/>
      <c r="P48" s="361"/>
      <c r="Q48" s="361"/>
      <c r="R48" s="361"/>
    </row>
    <row r="49" spans="2:19" ht="15" hidden="1" x14ac:dyDescent="0.2">
      <c r="B49" s="363">
        <v>44256</v>
      </c>
      <c r="C49" s="364">
        <v>3570</v>
      </c>
      <c r="D49" s="364">
        <v>1854</v>
      </c>
      <c r="E49" s="365">
        <f>+D49/C49</f>
        <v>0.51932773109243702</v>
      </c>
      <c r="F49" s="244"/>
      <c r="G49" s="327"/>
      <c r="J49" s="304"/>
      <c r="P49" s="361"/>
      <c r="Q49" s="361"/>
      <c r="R49" s="361"/>
    </row>
    <row r="50" spans="2:19" ht="15" hidden="1" x14ac:dyDescent="0.2">
      <c r="B50" s="363">
        <v>44470</v>
      </c>
      <c r="C50" s="364">
        <v>3605</v>
      </c>
      <c r="D50" s="364">
        <v>1854</v>
      </c>
      <c r="E50" s="365">
        <f>+D50/C50</f>
        <v>0.51428571428571423</v>
      </c>
      <c r="F50" s="244"/>
      <c r="G50" s="327"/>
      <c r="J50" s="304"/>
      <c r="P50" s="361"/>
      <c r="Q50" s="361"/>
      <c r="R50" s="361"/>
    </row>
    <row r="51" spans="2:19" x14ac:dyDescent="0.2">
      <c r="B51" s="320"/>
      <c r="E51" s="244"/>
      <c r="F51" s="244"/>
      <c r="G51" s="327"/>
      <c r="H51" s="246"/>
      <c r="J51" s="304"/>
      <c r="P51" s="366"/>
      <c r="Q51" s="366"/>
      <c r="R51" s="366"/>
    </row>
    <row r="52" spans="2:19" ht="16.5" customHeight="1" x14ac:dyDescent="0.2">
      <c r="B52" s="605" t="s">
        <v>397</v>
      </c>
      <c r="C52" s="605">
        <v>2018</v>
      </c>
      <c r="D52" s="605">
        <v>2019</v>
      </c>
      <c r="E52" s="605">
        <v>2020</v>
      </c>
      <c r="F52" s="605">
        <v>2021</v>
      </c>
      <c r="G52" s="605">
        <v>2022</v>
      </c>
      <c r="J52" s="304"/>
      <c r="P52" s="366"/>
      <c r="Q52" s="366"/>
      <c r="R52" s="366"/>
    </row>
    <row r="53" spans="2:19" ht="15" thickBot="1" x14ac:dyDescent="0.25">
      <c r="B53" s="606"/>
      <c r="C53" s="606"/>
      <c r="D53" s="606"/>
      <c r="E53" s="606"/>
      <c r="F53" s="606"/>
      <c r="G53" s="606"/>
      <c r="J53" s="304"/>
      <c r="P53" s="366"/>
      <c r="Q53" s="366"/>
      <c r="R53" s="366"/>
    </row>
    <row r="54" spans="2:19" ht="15" x14ac:dyDescent="0.2">
      <c r="B54" s="348" t="s">
        <v>378</v>
      </c>
      <c r="C54" s="367">
        <v>8.99</v>
      </c>
      <c r="D54" s="367">
        <v>9.7899999999999991</v>
      </c>
      <c r="E54" s="367">
        <v>10.050000000000001</v>
      </c>
      <c r="F54" s="367">
        <v>9.43</v>
      </c>
      <c r="G54" s="367">
        <v>10.69</v>
      </c>
      <c r="H54" s="290"/>
      <c r="J54" s="304"/>
      <c r="P54" s="366"/>
      <c r="Q54" s="366"/>
      <c r="R54" s="366"/>
    </row>
    <row r="55" spans="2:19" ht="15" x14ac:dyDescent="0.2">
      <c r="B55" s="292" t="s">
        <v>379</v>
      </c>
      <c r="C55" s="368">
        <v>8.65</v>
      </c>
      <c r="D55" s="368">
        <v>9.35</v>
      </c>
      <c r="E55" s="368">
        <v>9.81</v>
      </c>
      <c r="F55" s="368">
        <v>9.7799999999999994</v>
      </c>
      <c r="G55" s="368">
        <v>10.5</v>
      </c>
      <c r="J55" s="304"/>
      <c r="P55" s="366"/>
      <c r="Q55" s="366"/>
      <c r="R55" s="366"/>
      <c r="S55" s="246"/>
    </row>
    <row r="56" spans="2:19" ht="15" x14ac:dyDescent="0.2">
      <c r="B56" s="292" t="s">
        <v>380</v>
      </c>
      <c r="C56" s="368">
        <v>9</v>
      </c>
      <c r="D56" s="368">
        <v>9.56</v>
      </c>
      <c r="E56" s="368">
        <v>8.91</v>
      </c>
      <c r="F56" s="368">
        <v>10.88</v>
      </c>
      <c r="G56" s="368">
        <v>12.02</v>
      </c>
      <c r="H56" s="246"/>
      <c r="J56" s="304"/>
      <c r="P56" s="366"/>
      <c r="Q56" s="366"/>
      <c r="R56" s="366"/>
    </row>
    <row r="57" spans="2:19" ht="15" x14ac:dyDescent="0.2">
      <c r="B57" s="292" t="s">
        <v>381</v>
      </c>
      <c r="C57" s="368">
        <v>9.51</v>
      </c>
      <c r="D57" s="368">
        <v>9.39</v>
      </c>
      <c r="E57" s="368">
        <v>6.52</v>
      </c>
      <c r="F57" s="368">
        <v>9.84</v>
      </c>
      <c r="G57" s="368">
        <v>11.12</v>
      </c>
      <c r="H57" s="246"/>
      <c r="J57" s="304"/>
      <c r="P57" s="366"/>
      <c r="Q57" s="366"/>
      <c r="R57" s="366"/>
      <c r="S57" s="246"/>
    </row>
    <row r="58" spans="2:19" ht="15" x14ac:dyDescent="0.2">
      <c r="B58" s="292" t="s">
        <v>382</v>
      </c>
      <c r="C58" s="368">
        <v>9.5500000000000007</v>
      </c>
      <c r="D58" s="368">
        <v>10.3</v>
      </c>
      <c r="E58" s="368">
        <v>7.67</v>
      </c>
      <c r="F58" s="368">
        <v>6.23</v>
      </c>
      <c r="G58" s="368">
        <v>11.42</v>
      </c>
      <c r="H58" s="246"/>
      <c r="J58" s="304"/>
      <c r="P58" s="366"/>
      <c r="Q58" s="366"/>
      <c r="R58" s="366"/>
    </row>
    <row r="59" spans="2:19" ht="15" x14ac:dyDescent="0.2">
      <c r="B59" s="292" t="s">
        <v>383</v>
      </c>
      <c r="C59" s="368">
        <v>9.09</v>
      </c>
      <c r="D59" s="368">
        <v>9.31</v>
      </c>
      <c r="E59" s="368">
        <v>8.32</v>
      </c>
      <c r="F59" s="368">
        <v>10.89</v>
      </c>
      <c r="G59" s="368">
        <v>10.99</v>
      </c>
      <c r="H59" s="246"/>
      <c r="J59" s="304"/>
      <c r="P59" s="366"/>
      <c r="Q59" s="366"/>
      <c r="R59" s="366"/>
    </row>
    <row r="60" spans="2:19" ht="15" x14ac:dyDescent="0.2">
      <c r="B60" s="292" t="s">
        <v>384</v>
      </c>
      <c r="C60" s="368">
        <v>9.44</v>
      </c>
      <c r="D60" s="368">
        <v>10.210000000000001</v>
      </c>
      <c r="E60" s="368">
        <v>9.3800000000000008</v>
      </c>
      <c r="F60" s="368">
        <v>11.23</v>
      </c>
      <c r="G60" s="368">
        <v>10.88</v>
      </c>
      <c r="H60" s="246"/>
      <c r="J60" s="304"/>
      <c r="P60" s="366"/>
      <c r="Q60" s="366"/>
      <c r="R60" s="366"/>
    </row>
    <row r="61" spans="2:19" ht="15.75" thickBot="1" x14ac:dyDescent="0.25">
      <c r="B61" s="292" t="s">
        <v>385</v>
      </c>
      <c r="C61" s="368">
        <v>9.99</v>
      </c>
      <c r="D61" s="368">
        <v>10.28</v>
      </c>
      <c r="E61" s="368">
        <v>9.14</v>
      </c>
      <c r="F61" s="368">
        <v>10.7</v>
      </c>
      <c r="G61" s="368">
        <v>11.37</v>
      </c>
      <c r="H61" s="246"/>
      <c r="J61" s="304"/>
      <c r="P61" s="366"/>
      <c r="Q61" s="366"/>
      <c r="R61" s="366"/>
    </row>
    <row r="62" spans="2:19" ht="15" hidden="1" x14ac:dyDescent="0.2">
      <c r="B62" s="292" t="s">
        <v>386</v>
      </c>
      <c r="C62" s="368">
        <v>9.5299999999999994</v>
      </c>
      <c r="D62" s="368">
        <v>10.11</v>
      </c>
      <c r="E62" s="368">
        <v>9.66</v>
      </c>
      <c r="F62" s="368">
        <v>11.08</v>
      </c>
      <c r="G62" s="368"/>
      <c r="H62" s="246"/>
      <c r="J62" s="304"/>
      <c r="P62" s="366"/>
      <c r="Q62" s="366"/>
      <c r="R62" s="366"/>
    </row>
    <row r="63" spans="2:19" ht="15" hidden="1" x14ac:dyDescent="0.2">
      <c r="B63" s="292" t="s">
        <v>387</v>
      </c>
      <c r="C63" s="368">
        <v>9.94</v>
      </c>
      <c r="D63" s="368">
        <v>10.58</v>
      </c>
      <c r="E63" s="368">
        <v>9.98</v>
      </c>
      <c r="F63" s="368">
        <v>11.17</v>
      </c>
      <c r="G63" s="368"/>
      <c r="H63" s="246"/>
      <c r="J63" s="304"/>
      <c r="P63" s="366"/>
      <c r="Q63" s="366"/>
      <c r="R63" s="366"/>
    </row>
    <row r="64" spans="2:19" ht="15" hidden="1" x14ac:dyDescent="0.2">
      <c r="B64" s="292" t="s">
        <v>388</v>
      </c>
      <c r="C64" s="368">
        <v>9.7200000000000006</v>
      </c>
      <c r="D64" s="368">
        <v>9.93</v>
      </c>
      <c r="E64" s="368">
        <v>9.61</v>
      </c>
      <c r="F64" s="368">
        <v>11.48</v>
      </c>
      <c r="G64" s="368"/>
      <c r="H64" s="246"/>
      <c r="J64" s="304"/>
      <c r="P64" s="366"/>
      <c r="Q64" s="366"/>
      <c r="R64" s="366"/>
    </row>
    <row r="65" spans="2:20" ht="15.75" hidden="1" thickBot="1" x14ac:dyDescent="0.25">
      <c r="B65" s="352" t="s">
        <v>389</v>
      </c>
      <c r="C65" s="369">
        <v>8.98</v>
      </c>
      <c r="D65" s="369">
        <v>9.43</v>
      </c>
      <c r="E65" s="369">
        <v>9.61</v>
      </c>
      <c r="F65" s="369">
        <v>10.91</v>
      </c>
      <c r="G65" s="369"/>
      <c r="H65" s="246"/>
      <c r="J65" s="304"/>
      <c r="P65" s="366"/>
      <c r="Q65" s="366"/>
      <c r="R65" s="366"/>
      <c r="S65" s="246"/>
    </row>
    <row r="66" spans="2:20" ht="16.5" thickBot="1" x14ac:dyDescent="0.25">
      <c r="B66" s="354" t="s">
        <v>164</v>
      </c>
      <c r="C66" s="370">
        <f>+SUM(C54:C60)</f>
        <v>64.23</v>
      </c>
      <c r="D66" s="370">
        <f t="shared" ref="D66:G66" si="1">+SUM(D54:D60)</f>
        <v>67.91</v>
      </c>
      <c r="E66" s="370">
        <f t="shared" si="1"/>
        <v>60.660000000000004</v>
      </c>
      <c r="F66" s="370">
        <f t="shared" si="1"/>
        <v>68.280000000000015</v>
      </c>
      <c r="G66" s="370">
        <f t="shared" si="1"/>
        <v>77.61999999999999</v>
      </c>
      <c r="J66" s="304"/>
      <c r="P66" s="366"/>
      <c r="Q66" s="366"/>
      <c r="R66" s="366"/>
    </row>
    <row r="67" spans="2:20" ht="15.75" x14ac:dyDescent="0.25">
      <c r="B67" s="356" t="s">
        <v>53</v>
      </c>
      <c r="C67" s="357"/>
      <c r="D67" s="357">
        <f>+(D66-C66)/C66</f>
        <v>5.7294099330530784E-2</v>
      </c>
      <c r="E67" s="357">
        <f>+(E66-D66)/D66</f>
        <v>-0.1067589456633779</v>
      </c>
      <c r="F67" s="357">
        <f>+(F66-E66)/E66</f>
        <v>0.12561819980217626</v>
      </c>
      <c r="G67" s="357">
        <f>+(G66-F66)/F66</f>
        <v>0.13678968951376644</v>
      </c>
      <c r="J67" s="304"/>
      <c r="P67" s="366"/>
      <c r="Q67" s="366"/>
      <c r="R67" s="366"/>
    </row>
    <row r="68" spans="2:20" x14ac:dyDescent="0.2">
      <c r="B68" s="358" t="s">
        <v>392</v>
      </c>
      <c r="C68" s="371"/>
      <c r="D68" s="371"/>
      <c r="E68" s="371"/>
      <c r="F68" s="371"/>
      <c r="G68" s="327"/>
      <c r="J68" s="321"/>
      <c r="K68" s="321"/>
      <c r="L68" s="244"/>
      <c r="M68" s="244"/>
      <c r="P68" s="366"/>
      <c r="Q68" s="366"/>
      <c r="R68" s="366"/>
    </row>
    <row r="69" spans="2:20" x14ac:dyDescent="0.2">
      <c r="B69" s="358" t="s">
        <v>398</v>
      </c>
      <c r="D69" s="371"/>
      <c r="E69" s="304"/>
      <c r="F69" s="246"/>
      <c r="G69" s="244"/>
      <c r="H69" s="246"/>
      <c r="J69" s="304"/>
      <c r="P69" s="366"/>
      <c r="Q69" s="366"/>
      <c r="R69" s="366"/>
    </row>
    <row r="70" spans="2:20" x14ac:dyDescent="0.2">
      <c r="B70" s="320"/>
      <c r="D70" s="371"/>
      <c r="E70" s="371"/>
      <c r="F70" s="371"/>
      <c r="G70" s="246"/>
      <c r="H70" s="244"/>
      <c r="J70" s="304"/>
      <c r="P70" s="366"/>
      <c r="Q70" s="366"/>
      <c r="R70" s="366"/>
    </row>
    <row r="71" spans="2:20" x14ac:dyDescent="0.2">
      <c r="G71" s="246"/>
      <c r="H71" s="244"/>
      <c r="J71" s="304"/>
      <c r="P71" s="366"/>
      <c r="Q71" s="366"/>
      <c r="R71" s="366"/>
    </row>
    <row r="72" spans="2:20" x14ac:dyDescent="0.2">
      <c r="H72" s="244"/>
      <c r="J72" s="304"/>
      <c r="P72" s="366"/>
      <c r="Q72" s="366"/>
      <c r="R72" s="366"/>
    </row>
    <row r="73" spans="2:20" ht="16.5" customHeight="1" x14ac:dyDescent="0.2">
      <c r="B73" s="605" t="s">
        <v>399</v>
      </c>
      <c r="C73" s="605">
        <v>2018</v>
      </c>
      <c r="D73" s="605">
        <v>2019</v>
      </c>
      <c r="E73" s="605">
        <v>2020</v>
      </c>
      <c r="F73" s="605">
        <v>2021</v>
      </c>
      <c r="G73" s="605">
        <v>2022</v>
      </c>
      <c r="H73" s="671" t="s">
        <v>400</v>
      </c>
      <c r="J73" s="304"/>
      <c r="P73" s="366"/>
      <c r="Q73" s="366"/>
      <c r="R73" s="366"/>
    </row>
    <row r="74" spans="2:20" ht="15" thickBot="1" x14ac:dyDescent="0.25">
      <c r="B74" s="606"/>
      <c r="C74" s="606"/>
      <c r="D74" s="606"/>
      <c r="E74" s="606"/>
      <c r="F74" s="606"/>
      <c r="G74" s="606"/>
      <c r="H74" s="734"/>
      <c r="J74" s="304"/>
      <c r="P74" s="366"/>
      <c r="Q74" s="246"/>
      <c r="R74" s="366"/>
    </row>
    <row r="75" spans="2:20" ht="15" x14ac:dyDescent="0.2">
      <c r="B75" s="348" t="s">
        <v>378</v>
      </c>
      <c r="C75" s="349">
        <v>635322</v>
      </c>
      <c r="D75" s="349">
        <v>714735</v>
      </c>
      <c r="E75" s="349">
        <v>741155</v>
      </c>
      <c r="F75" s="349">
        <v>699015</v>
      </c>
      <c r="G75" s="349">
        <v>785933</v>
      </c>
      <c r="H75" s="372">
        <f>+(G75-F75)/F75</f>
        <v>0.12434354055349313</v>
      </c>
      <c r="J75" s="304"/>
      <c r="P75" s="366"/>
      <c r="Q75" s="366"/>
      <c r="R75" s="366"/>
    </row>
    <row r="76" spans="2:20" ht="15" x14ac:dyDescent="0.2">
      <c r="B76" s="292" t="s">
        <v>379</v>
      </c>
      <c r="C76" s="351">
        <v>624148</v>
      </c>
      <c r="D76" s="351">
        <v>699324</v>
      </c>
      <c r="E76" s="351">
        <v>734833</v>
      </c>
      <c r="F76" s="351">
        <v>737680</v>
      </c>
      <c r="G76" s="351">
        <v>794052</v>
      </c>
      <c r="H76" s="373">
        <f>+(G76-F76)/F76</f>
        <v>7.6417959006615341E-2</v>
      </c>
      <c r="J76" s="304"/>
      <c r="P76" s="366"/>
      <c r="Q76" s="366"/>
      <c r="R76" s="366"/>
    </row>
    <row r="77" spans="2:20" ht="15" x14ac:dyDescent="0.2">
      <c r="B77" s="292" t="s">
        <v>380</v>
      </c>
      <c r="C77" s="351">
        <v>646470</v>
      </c>
      <c r="D77" s="351">
        <v>720631</v>
      </c>
      <c r="E77" s="351">
        <v>668917</v>
      </c>
      <c r="F77" s="351">
        <v>821237</v>
      </c>
      <c r="G77" s="351">
        <v>888966</v>
      </c>
      <c r="H77" s="373">
        <f t="shared" ref="H77:H82" si="2">+(G77-F77)/F77</f>
        <v>8.2471929540437167E-2</v>
      </c>
      <c r="J77" s="304"/>
      <c r="P77" s="366"/>
      <c r="Q77" s="366"/>
      <c r="R77" s="366"/>
    </row>
    <row r="78" spans="2:20" ht="15" x14ac:dyDescent="0.2">
      <c r="B78" s="292" t="s">
        <v>381</v>
      </c>
      <c r="C78" s="351">
        <v>681898</v>
      </c>
      <c r="D78" s="351">
        <v>709172</v>
      </c>
      <c r="E78" s="351">
        <v>476626</v>
      </c>
      <c r="F78" s="351">
        <v>729616</v>
      </c>
      <c r="G78" s="351">
        <v>819326</v>
      </c>
      <c r="H78" s="373">
        <f t="shared" si="2"/>
        <v>0.12295508870419508</v>
      </c>
      <c r="J78" s="304"/>
      <c r="P78" s="366"/>
      <c r="Q78" s="366"/>
      <c r="R78" s="366"/>
      <c r="T78" s="246"/>
    </row>
    <row r="79" spans="2:20" ht="15" x14ac:dyDescent="0.2">
      <c r="B79" s="292" t="s">
        <v>382</v>
      </c>
      <c r="C79" s="351">
        <v>693088</v>
      </c>
      <c r="D79" s="351">
        <v>775605</v>
      </c>
      <c r="E79" s="351">
        <v>574042</v>
      </c>
      <c r="F79" s="351">
        <v>487835</v>
      </c>
      <c r="G79" s="351">
        <v>846299</v>
      </c>
      <c r="H79" s="373">
        <f t="shared" si="2"/>
        <v>0.73480582574026054</v>
      </c>
      <c r="J79" s="304"/>
      <c r="P79" s="366"/>
      <c r="Q79" s="366"/>
      <c r="R79" s="366"/>
    </row>
    <row r="80" spans="2:20" ht="15" x14ac:dyDescent="0.2">
      <c r="B80" s="292" t="s">
        <v>383</v>
      </c>
      <c r="C80" s="351">
        <v>661488</v>
      </c>
      <c r="D80" s="351">
        <v>699751</v>
      </c>
      <c r="E80" s="351">
        <v>623976</v>
      </c>
      <c r="F80" s="351">
        <v>789190</v>
      </c>
      <c r="G80" s="351">
        <v>834510</v>
      </c>
      <c r="H80" s="373">
        <f t="shared" si="2"/>
        <v>5.7425968397977672E-2</v>
      </c>
      <c r="J80" s="304"/>
      <c r="P80" s="246"/>
      <c r="Q80" s="366"/>
      <c r="R80" s="366"/>
    </row>
    <row r="81" spans="2:19" ht="15" x14ac:dyDescent="0.2">
      <c r="B81" s="292" t="s">
        <v>384</v>
      </c>
      <c r="C81" s="351">
        <v>690254</v>
      </c>
      <c r="D81" s="351">
        <v>765427</v>
      </c>
      <c r="E81" s="351">
        <v>706762</v>
      </c>
      <c r="F81" s="351">
        <v>822272</v>
      </c>
      <c r="G81" s="351">
        <v>834375</v>
      </c>
      <c r="H81" s="373">
        <f t="shared" si="2"/>
        <v>1.4718973770236612E-2</v>
      </c>
      <c r="J81" s="304"/>
      <c r="P81" s="366"/>
      <c r="Q81" s="366"/>
      <c r="R81" s="366"/>
    </row>
    <row r="82" spans="2:19" ht="15.75" thickBot="1" x14ac:dyDescent="0.25">
      <c r="B82" s="292" t="s">
        <v>385</v>
      </c>
      <c r="C82" s="351">
        <v>734742</v>
      </c>
      <c r="D82" s="351">
        <v>758995</v>
      </c>
      <c r="E82" s="351">
        <v>686406</v>
      </c>
      <c r="F82" s="351">
        <v>804527</v>
      </c>
      <c r="G82" s="351">
        <v>881463</v>
      </c>
      <c r="H82" s="373">
        <f t="shared" si="2"/>
        <v>9.5628860187414469E-2</v>
      </c>
      <c r="J82" s="304"/>
      <c r="P82" s="366"/>
      <c r="Q82" s="366"/>
      <c r="R82" s="366"/>
    </row>
    <row r="83" spans="2:19" ht="15" hidden="1" x14ac:dyDescent="0.2">
      <c r="B83" s="292" t="s">
        <v>386</v>
      </c>
      <c r="C83" s="351">
        <v>713392</v>
      </c>
      <c r="D83" s="351">
        <v>762080</v>
      </c>
      <c r="E83" s="351">
        <v>736853</v>
      </c>
      <c r="F83" s="351">
        <v>839384</v>
      </c>
      <c r="G83" s="351"/>
      <c r="H83" s="373">
        <f>+(G83-F83)/F83</f>
        <v>-1</v>
      </c>
      <c r="J83" s="304"/>
      <c r="P83" s="366"/>
      <c r="Q83" s="366"/>
      <c r="R83" s="366"/>
    </row>
    <row r="84" spans="2:19" ht="15" hidden="1" x14ac:dyDescent="0.2">
      <c r="B84" s="292" t="s">
        <v>387</v>
      </c>
      <c r="C84" s="351">
        <v>752095</v>
      </c>
      <c r="D84" s="351">
        <v>798452</v>
      </c>
      <c r="E84" s="351">
        <v>768410</v>
      </c>
      <c r="F84" s="351">
        <v>847019</v>
      </c>
      <c r="G84" s="351"/>
      <c r="H84" s="373">
        <f>+(G84-F84)/F84</f>
        <v>-1</v>
      </c>
      <c r="J84" s="304"/>
      <c r="P84" s="366"/>
      <c r="Q84" s="366"/>
      <c r="R84" s="366"/>
    </row>
    <row r="85" spans="2:19" ht="15" hidden="1" x14ac:dyDescent="0.2">
      <c r="B85" s="292" t="s">
        <v>388</v>
      </c>
      <c r="C85" s="351">
        <v>725418</v>
      </c>
      <c r="D85" s="351">
        <v>756117</v>
      </c>
      <c r="E85" s="351">
        <v>737449</v>
      </c>
      <c r="F85" s="351">
        <v>866882</v>
      </c>
      <c r="G85" s="351"/>
      <c r="H85" s="373">
        <f>+(G85-F85)/F85</f>
        <v>-1</v>
      </c>
      <c r="J85" s="304"/>
      <c r="P85" s="366"/>
      <c r="Q85" s="366"/>
      <c r="R85" s="366"/>
    </row>
    <row r="86" spans="2:19" ht="15.75" hidden="1" thickBot="1" x14ac:dyDescent="0.25">
      <c r="B86" s="352" t="s">
        <v>389</v>
      </c>
      <c r="C86" s="353">
        <v>684208</v>
      </c>
      <c r="D86" s="353">
        <v>748455</v>
      </c>
      <c r="E86" s="353">
        <v>750824</v>
      </c>
      <c r="F86" s="353">
        <v>837417</v>
      </c>
      <c r="G86" s="353"/>
      <c r="H86" s="374">
        <f>+(G86-F86)/F86</f>
        <v>-1</v>
      </c>
      <c r="J86" s="304"/>
      <c r="P86" s="366"/>
      <c r="Q86" s="366"/>
      <c r="R86" s="366"/>
    </row>
    <row r="87" spans="2:19" ht="16.5" thickBot="1" x14ac:dyDescent="0.25">
      <c r="B87" s="354" t="s">
        <v>401</v>
      </c>
      <c r="C87" s="355">
        <f>+SUM(C75:C81)</f>
        <v>4632668</v>
      </c>
      <c r="D87" s="355">
        <f t="shared" ref="D87:G87" si="3">+SUM(D75:D81)</f>
        <v>5084645</v>
      </c>
      <c r="E87" s="355">
        <f t="shared" si="3"/>
        <v>4526311</v>
      </c>
      <c r="F87" s="355">
        <f t="shared" si="3"/>
        <v>5086845</v>
      </c>
      <c r="G87" s="355">
        <f t="shared" si="3"/>
        <v>5803461</v>
      </c>
      <c r="H87" s="375">
        <f>+(G87-F87)/F87</f>
        <v>0.14087631921161348</v>
      </c>
      <c r="J87" s="304"/>
      <c r="P87" s="366"/>
      <c r="Q87" s="246"/>
      <c r="R87" s="366"/>
    </row>
    <row r="88" spans="2:19" x14ac:dyDescent="0.2">
      <c r="B88" s="320"/>
      <c r="D88" s="304"/>
      <c r="E88" s="327"/>
      <c r="F88" s="327"/>
      <c r="G88" s="246"/>
      <c r="H88" s="244"/>
      <c r="J88" s="304"/>
      <c r="P88" s="366"/>
      <c r="Q88" s="366"/>
      <c r="R88" s="366"/>
    </row>
    <row r="89" spans="2:19" x14ac:dyDescent="0.2">
      <c r="B89" s="320"/>
      <c r="D89" s="371"/>
      <c r="E89" s="304"/>
      <c r="F89" s="371"/>
      <c r="G89" s="246"/>
      <c r="H89" s="246"/>
      <c r="J89" s="304"/>
      <c r="P89" s="366"/>
      <c r="Q89" s="366"/>
      <c r="R89" s="366"/>
    </row>
    <row r="90" spans="2:19" x14ac:dyDescent="0.2">
      <c r="B90" s="320"/>
      <c r="D90" s="371"/>
      <c r="E90" s="304"/>
      <c r="F90" s="371"/>
      <c r="G90" s="246"/>
      <c r="H90" s="246"/>
      <c r="J90" s="304"/>
      <c r="P90" s="366"/>
      <c r="Q90" s="366"/>
      <c r="R90" s="366"/>
    </row>
    <row r="91" spans="2:19" x14ac:dyDescent="0.2">
      <c r="B91" s="320"/>
      <c r="D91" s="371"/>
      <c r="E91" s="304"/>
      <c r="F91" s="371"/>
      <c r="G91" s="246"/>
      <c r="H91" s="246"/>
      <c r="J91" s="304"/>
      <c r="P91" s="366"/>
      <c r="Q91" s="366"/>
      <c r="R91" s="366"/>
    </row>
    <row r="92" spans="2:19" x14ac:dyDescent="0.2">
      <c r="B92" s="320"/>
      <c r="D92" s="371"/>
      <c r="E92" s="371"/>
      <c r="G92" s="327"/>
      <c r="J92" s="304"/>
      <c r="P92" s="366"/>
      <c r="Q92" s="366"/>
      <c r="R92" s="366"/>
    </row>
    <row r="93" spans="2:19" ht="16.5" customHeight="1" x14ac:dyDescent="0.2">
      <c r="B93" s="605" t="s">
        <v>402</v>
      </c>
      <c r="C93" s="605">
        <v>2018</v>
      </c>
      <c r="D93" s="605">
        <v>2019</v>
      </c>
      <c r="E93" s="605">
        <v>2020</v>
      </c>
      <c r="F93" s="605">
        <v>2021</v>
      </c>
      <c r="G93" s="605">
        <v>2022</v>
      </c>
      <c r="H93" s="671" t="s">
        <v>400</v>
      </c>
      <c r="J93" s="304"/>
      <c r="P93" s="366"/>
      <c r="Q93" s="366"/>
      <c r="R93" s="366"/>
    </row>
    <row r="94" spans="2:19" ht="15" thickBot="1" x14ac:dyDescent="0.25">
      <c r="B94" s="606"/>
      <c r="C94" s="606"/>
      <c r="D94" s="606"/>
      <c r="E94" s="606"/>
      <c r="F94" s="606"/>
      <c r="G94" s="606"/>
      <c r="H94" s="734"/>
      <c r="J94" s="304"/>
      <c r="P94" s="366"/>
      <c r="Q94" s="366"/>
      <c r="R94" s="366"/>
    </row>
    <row r="95" spans="2:19" ht="15" x14ac:dyDescent="0.2">
      <c r="B95" s="348" t="s">
        <v>378</v>
      </c>
      <c r="C95" s="349">
        <v>297</v>
      </c>
      <c r="D95" s="349">
        <v>362</v>
      </c>
      <c r="E95" s="349">
        <v>333</v>
      </c>
      <c r="F95" s="349">
        <v>290</v>
      </c>
      <c r="G95" s="349">
        <v>378</v>
      </c>
      <c r="H95" s="372">
        <f>+(G95-F95)/F95</f>
        <v>0.30344827586206896</v>
      </c>
      <c r="J95" s="304"/>
      <c r="P95" s="366"/>
      <c r="Q95" s="366"/>
      <c r="R95" s="366"/>
      <c r="S95" s="246"/>
    </row>
    <row r="96" spans="2:19" ht="15" x14ac:dyDescent="0.2">
      <c r="B96" s="292" t="s">
        <v>379</v>
      </c>
      <c r="C96" s="351">
        <v>261</v>
      </c>
      <c r="D96" s="351">
        <v>341</v>
      </c>
      <c r="E96" s="351">
        <v>317</v>
      </c>
      <c r="F96" s="351">
        <v>280</v>
      </c>
      <c r="G96" s="351">
        <v>371</v>
      </c>
      <c r="H96" s="373">
        <f t="shared" ref="H96:H102" si="4">+(G96-F96)/F96</f>
        <v>0.32500000000000001</v>
      </c>
      <c r="J96" s="304"/>
      <c r="P96" s="366"/>
      <c r="Q96" s="366"/>
      <c r="R96" s="366"/>
    </row>
    <row r="97" spans="2:18" ht="15" x14ac:dyDescent="0.2">
      <c r="B97" s="292" t="s">
        <v>380</v>
      </c>
      <c r="C97" s="351">
        <v>292</v>
      </c>
      <c r="D97" s="351">
        <v>368</v>
      </c>
      <c r="E97" s="351">
        <v>307</v>
      </c>
      <c r="F97" s="351">
        <v>324</v>
      </c>
      <c r="G97" s="351">
        <v>420</v>
      </c>
      <c r="H97" s="373">
        <f t="shared" si="4"/>
        <v>0.29629629629629628</v>
      </c>
      <c r="J97" s="304"/>
      <c r="P97" s="366"/>
      <c r="Q97" s="366"/>
      <c r="R97" s="366"/>
    </row>
    <row r="98" spans="2:18" ht="15" x14ac:dyDescent="0.2">
      <c r="B98" s="292" t="s">
        <v>381</v>
      </c>
      <c r="C98" s="351">
        <v>284</v>
      </c>
      <c r="D98" s="351">
        <v>341</v>
      </c>
      <c r="E98" s="351">
        <v>202</v>
      </c>
      <c r="F98" s="351">
        <v>294</v>
      </c>
      <c r="G98" s="351">
        <v>397</v>
      </c>
      <c r="H98" s="373">
        <f t="shared" si="4"/>
        <v>0.35034013605442177</v>
      </c>
      <c r="J98" s="304"/>
      <c r="P98" s="366"/>
      <c r="Q98" s="366"/>
      <c r="R98" s="366"/>
    </row>
    <row r="99" spans="2:18" ht="15" x14ac:dyDescent="0.2">
      <c r="B99" s="292" t="s">
        <v>382</v>
      </c>
      <c r="C99" s="351">
        <v>294</v>
      </c>
      <c r="D99" s="351">
        <v>356</v>
      </c>
      <c r="E99" s="351">
        <v>192</v>
      </c>
      <c r="F99" s="351">
        <v>222</v>
      </c>
      <c r="G99" s="351">
        <v>392</v>
      </c>
      <c r="H99" s="373">
        <f t="shared" si="4"/>
        <v>0.76576576576576572</v>
      </c>
      <c r="J99" s="304"/>
      <c r="P99" s="366"/>
      <c r="Q99" s="366"/>
      <c r="R99" s="366"/>
    </row>
    <row r="100" spans="2:18" ht="15" x14ac:dyDescent="0.2">
      <c r="B100" s="292" t="s">
        <v>383</v>
      </c>
      <c r="C100" s="351">
        <v>287</v>
      </c>
      <c r="D100" s="351">
        <v>316</v>
      </c>
      <c r="E100" s="351">
        <v>200</v>
      </c>
      <c r="F100" s="351">
        <v>297</v>
      </c>
      <c r="G100" s="351">
        <v>389</v>
      </c>
      <c r="H100" s="373">
        <f t="shared" si="4"/>
        <v>0.30976430976430974</v>
      </c>
      <c r="J100" s="304"/>
      <c r="P100" s="366"/>
      <c r="Q100" s="366"/>
      <c r="R100" s="366"/>
    </row>
    <row r="101" spans="2:18" ht="15.75" thickBot="1" x14ac:dyDescent="0.25">
      <c r="B101" s="292" t="s">
        <v>384</v>
      </c>
      <c r="C101" s="351">
        <v>303</v>
      </c>
      <c r="D101" s="351">
        <v>320</v>
      </c>
      <c r="E101" s="351">
        <v>238</v>
      </c>
      <c r="F101" s="351">
        <v>326</v>
      </c>
      <c r="G101" s="351">
        <v>387</v>
      </c>
      <c r="H101" s="373">
        <f t="shared" si="4"/>
        <v>0.18711656441717792</v>
      </c>
      <c r="J101" s="304"/>
      <c r="P101" s="366"/>
      <c r="Q101" s="366"/>
      <c r="R101" s="246"/>
    </row>
    <row r="102" spans="2:18" ht="15" hidden="1" x14ac:dyDescent="0.2">
      <c r="B102" s="292" t="s">
        <v>385</v>
      </c>
      <c r="C102" s="351">
        <v>313</v>
      </c>
      <c r="D102" s="351">
        <v>323</v>
      </c>
      <c r="E102" s="351">
        <v>244</v>
      </c>
      <c r="F102" s="351">
        <v>337</v>
      </c>
      <c r="G102" s="351"/>
      <c r="H102" s="373">
        <f t="shared" si="4"/>
        <v>-1</v>
      </c>
      <c r="J102" s="304"/>
      <c r="P102" s="366"/>
      <c r="Q102" s="366"/>
      <c r="R102" s="366"/>
    </row>
    <row r="103" spans="2:18" ht="15" hidden="1" x14ac:dyDescent="0.2">
      <c r="B103" s="292" t="s">
        <v>403</v>
      </c>
      <c r="C103" s="351">
        <v>329</v>
      </c>
      <c r="D103" s="351">
        <v>313</v>
      </c>
      <c r="E103" s="351">
        <v>259</v>
      </c>
      <c r="F103" s="351">
        <v>323</v>
      </c>
      <c r="G103" s="351"/>
      <c r="H103" s="373">
        <f>+(G103-F103)/F103</f>
        <v>-1</v>
      </c>
      <c r="J103" s="304"/>
      <c r="P103" s="366"/>
      <c r="Q103" s="366"/>
      <c r="R103" s="366"/>
    </row>
    <row r="104" spans="2:18" ht="15" hidden="1" x14ac:dyDescent="0.2">
      <c r="B104" s="292" t="s">
        <v>404</v>
      </c>
      <c r="C104" s="351">
        <v>342</v>
      </c>
      <c r="D104" s="351">
        <v>338</v>
      </c>
      <c r="E104" s="351">
        <v>295</v>
      </c>
      <c r="F104" s="351">
        <v>346</v>
      </c>
      <c r="G104" s="351"/>
      <c r="H104" s="373">
        <f>+(G104-F104)/F104</f>
        <v>-1</v>
      </c>
      <c r="J104" s="304"/>
      <c r="P104" s="366"/>
      <c r="Q104" s="366"/>
      <c r="R104" s="366"/>
    </row>
    <row r="105" spans="2:18" ht="15" hidden="1" x14ac:dyDescent="0.2">
      <c r="B105" s="292" t="s">
        <v>405</v>
      </c>
      <c r="C105" s="351">
        <v>348</v>
      </c>
      <c r="D105" s="351">
        <v>332</v>
      </c>
      <c r="E105" s="351">
        <v>272</v>
      </c>
      <c r="F105" s="351">
        <v>344</v>
      </c>
      <c r="G105" s="351"/>
      <c r="H105" s="373">
        <f>+(G105-F105)/F105</f>
        <v>-1</v>
      </c>
      <c r="J105" s="304"/>
      <c r="P105" s="366"/>
      <c r="Q105" s="366"/>
      <c r="R105" s="366"/>
    </row>
    <row r="106" spans="2:18" ht="18" hidden="1" customHeight="1" thickBot="1" x14ac:dyDescent="0.25">
      <c r="B106" s="352" t="s">
        <v>406</v>
      </c>
      <c r="C106" s="353">
        <v>352</v>
      </c>
      <c r="D106" s="353">
        <v>333</v>
      </c>
      <c r="E106" s="353">
        <v>300</v>
      </c>
      <c r="F106" s="353">
        <v>372</v>
      </c>
      <c r="G106" s="353"/>
      <c r="H106" s="374">
        <f>+(G106-F106)/F106</f>
        <v>-1</v>
      </c>
      <c r="J106" s="304"/>
      <c r="P106" s="366"/>
      <c r="Q106" s="366"/>
      <c r="R106" s="366"/>
    </row>
    <row r="107" spans="2:18" ht="16.5" thickBot="1" x14ac:dyDescent="0.25">
      <c r="B107" s="354" t="s">
        <v>164</v>
      </c>
      <c r="C107" s="355">
        <f>+SUM(C95:C101)</f>
        <v>2018</v>
      </c>
      <c r="D107" s="355">
        <f t="shared" ref="D107:G107" si="5">+SUM(D95:D101)</f>
        <v>2404</v>
      </c>
      <c r="E107" s="355">
        <f t="shared" si="5"/>
        <v>1789</v>
      </c>
      <c r="F107" s="355">
        <f t="shared" si="5"/>
        <v>2033</v>
      </c>
      <c r="G107" s="355">
        <f t="shared" si="5"/>
        <v>2734</v>
      </c>
      <c r="H107" s="375">
        <f>+(G107-F107)/F107</f>
        <v>0.34481062469257256</v>
      </c>
      <c r="J107" s="304"/>
      <c r="P107" s="366"/>
      <c r="Q107" s="366"/>
      <c r="R107" s="366"/>
    </row>
    <row r="108" spans="2:18" ht="15.75" x14ac:dyDescent="0.2">
      <c r="B108" s="529"/>
      <c r="C108" s="530"/>
      <c r="D108" s="530"/>
      <c r="E108" s="530"/>
      <c r="F108" s="530"/>
      <c r="G108" s="530"/>
      <c r="H108" s="531"/>
      <c r="J108" s="304"/>
      <c r="P108" s="366"/>
      <c r="Q108" s="366"/>
      <c r="R108" s="366"/>
    </row>
    <row r="109" spans="2:18" ht="15.75" x14ac:dyDescent="0.2">
      <c r="B109" s="529"/>
      <c r="C109" s="530"/>
      <c r="D109" s="530"/>
      <c r="E109" s="530"/>
      <c r="F109" s="530"/>
      <c r="G109" s="530"/>
      <c r="H109" s="531"/>
      <c r="J109" s="304"/>
      <c r="P109" s="366"/>
      <c r="Q109" s="366"/>
      <c r="R109" s="366"/>
    </row>
    <row r="110" spans="2:18" ht="15.75" x14ac:dyDescent="0.2">
      <c r="B110" s="529"/>
      <c r="C110" s="530"/>
      <c r="D110" s="530"/>
      <c r="E110" s="530"/>
      <c r="F110" s="530"/>
      <c r="G110" s="530"/>
      <c r="H110" s="531"/>
      <c r="J110" s="304"/>
      <c r="P110" s="366"/>
      <c r="Q110" s="366"/>
      <c r="R110" s="366"/>
    </row>
    <row r="111" spans="2:18" ht="15.75" x14ac:dyDescent="0.2">
      <c r="B111" s="529"/>
      <c r="C111" s="530"/>
      <c r="D111" s="530"/>
      <c r="E111" s="530"/>
      <c r="F111" s="530"/>
      <c r="G111" s="530"/>
      <c r="H111" s="531"/>
      <c r="J111" s="304"/>
      <c r="P111" s="366"/>
      <c r="Q111" s="366"/>
      <c r="R111" s="366"/>
    </row>
    <row r="112" spans="2:18" x14ac:dyDescent="0.2">
      <c r="B112" s="320"/>
      <c r="D112" s="304"/>
      <c r="E112" s="321"/>
      <c r="F112" s="327"/>
      <c r="J112" s="304"/>
      <c r="P112" s="366"/>
      <c r="Q112" s="366"/>
      <c r="R112" s="366"/>
    </row>
    <row r="113" spans="2:18" x14ac:dyDescent="0.2">
      <c r="B113" s="320"/>
      <c r="D113" s="304"/>
      <c r="E113" s="304"/>
      <c r="F113" s="244"/>
      <c r="J113" s="304"/>
      <c r="P113" s="366"/>
      <c r="Q113" s="366"/>
      <c r="R113" s="366"/>
    </row>
    <row r="114" spans="2:18" x14ac:dyDescent="0.2">
      <c r="B114" s="320"/>
      <c r="D114" s="304"/>
      <c r="E114" s="321"/>
      <c r="F114" s="244"/>
      <c r="J114" s="304"/>
      <c r="P114" s="366"/>
      <c r="Q114" s="366"/>
      <c r="R114" s="366"/>
    </row>
    <row r="115" spans="2:18" x14ac:dyDescent="0.2">
      <c r="B115" s="320"/>
      <c r="D115" s="304"/>
      <c r="E115" s="321"/>
      <c r="F115" s="244"/>
      <c r="J115" s="304"/>
      <c r="P115" s="366"/>
      <c r="Q115" s="366"/>
      <c r="R115" s="366"/>
    </row>
    <row r="116" spans="2:18" x14ac:dyDescent="0.2">
      <c r="B116" s="320"/>
      <c r="D116" s="246"/>
      <c r="E116" s="321"/>
      <c r="F116" s="244"/>
      <c r="J116" s="304"/>
      <c r="P116" s="366"/>
      <c r="Q116" s="366"/>
      <c r="R116" s="366"/>
    </row>
    <row r="117" spans="2:18" x14ac:dyDescent="0.2">
      <c r="B117" s="320"/>
      <c r="D117" s="304"/>
      <c r="E117" s="321"/>
      <c r="F117" s="244"/>
      <c r="J117" s="304"/>
      <c r="P117" s="366"/>
      <c r="Q117" s="366"/>
      <c r="R117" s="366"/>
    </row>
    <row r="118" spans="2:18" x14ac:dyDescent="0.2">
      <c r="B118" s="320"/>
      <c r="D118" s="304"/>
      <c r="E118" s="321"/>
      <c r="F118" s="246"/>
      <c r="G118" s="244"/>
      <c r="J118" s="304"/>
      <c r="P118" s="366"/>
      <c r="Q118" s="366"/>
      <c r="R118" s="366"/>
    </row>
    <row r="119" spans="2:18" ht="41.25" customHeight="1" x14ac:dyDescent="0.2">
      <c r="B119" s="671" t="s">
        <v>1002</v>
      </c>
      <c r="C119" s="605" t="s">
        <v>407</v>
      </c>
      <c r="D119" s="605" t="s">
        <v>408</v>
      </c>
      <c r="E119" s="244"/>
      <c r="F119" s="244"/>
      <c r="G119" s="246"/>
      <c r="J119" s="304"/>
      <c r="P119" s="366"/>
      <c r="Q119" s="366"/>
      <c r="R119" s="366"/>
    </row>
    <row r="120" spans="2:18" ht="41.25" customHeight="1" thickBot="1" x14ac:dyDescent="0.25">
      <c r="B120" s="734"/>
      <c r="C120" s="606"/>
      <c r="D120" s="606" t="s">
        <v>408</v>
      </c>
      <c r="E120" s="244"/>
      <c r="F120" s="244"/>
      <c r="G120" s="327"/>
      <c r="J120" s="304"/>
      <c r="P120" s="246"/>
      <c r="Q120" s="366"/>
      <c r="R120" s="366"/>
    </row>
    <row r="121" spans="2:18" ht="15" x14ac:dyDescent="0.2">
      <c r="B121" s="292" t="s">
        <v>409</v>
      </c>
      <c r="C121" s="368">
        <v>88.19</v>
      </c>
      <c r="D121" s="546">
        <v>0.65990000000000004</v>
      </c>
      <c r="E121" s="244"/>
      <c r="F121" s="244"/>
      <c r="G121" s="327"/>
      <c r="J121" s="304"/>
      <c r="P121" s="321"/>
      <c r="Q121" s="366"/>
      <c r="R121" s="366"/>
    </row>
    <row r="122" spans="2:18" ht="15" x14ac:dyDescent="0.2">
      <c r="B122" s="292">
        <v>2</v>
      </c>
      <c r="C122" s="368">
        <v>20.56</v>
      </c>
      <c r="D122" s="546">
        <v>0.15379999999999999</v>
      </c>
      <c r="E122" s="244"/>
      <c r="F122" s="244"/>
      <c r="G122" s="327"/>
      <c r="J122" s="304"/>
      <c r="P122" s="366"/>
      <c r="Q122" s="366"/>
      <c r="R122" s="366"/>
    </row>
    <row r="123" spans="2:18" ht="15" x14ac:dyDescent="0.2">
      <c r="B123" s="292" t="s">
        <v>410</v>
      </c>
      <c r="C123" s="368">
        <v>11.51</v>
      </c>
      <c r="D123" s="546">
        <v>8.6099999999999996E-2</v>
      </c>
      <c r="E123" s="244"/>
      <c r="F123" s="244"/>
      <c r="G123" s="327"/>
      <c r="J123" s="304"/>
      <c r="P123" s="366"/>
      <c r="Q123" s="366"/>
      <c r="R123" s="366"/>
    </row>
    <row r="124" spans="2:18" ht="15" x14ac:dyDescent="0.2">
      <c r="B124" s="292" t="s">
        <v>411</v>
      </c>
      <c r="C124" s="368">
        <v>3.51</v>
      </c>
      <c r="D124" s="546">
        <v>2.63E-2</v>
      </c>
      <c r="E124" s="244"/>
      <c r="F124" s="244"/>
      <c r="G124" s="327"/>
      <c r="J124" s="304"/>
      <c r="P124" s="366"/>
      <c r="Q124" s="366"/>
      <c r="R124" s="366"/>
    </row>
    <row r="125" spans="2:18" ht="15" x14ac:dyDescent="0.2">
      <c r="B125" s="292" t="s">
        <v>412</v>
      </c>
      <c r="C125" s="368">
        <v>4.66</v>
      </c>
      <c r="D125" s="546">
        <v>3.49E-2</v>
      </c>
      <c r="E125" s="244"/>
      <c r="F125" s="244"/>
      <c r="G125" s="327"/>
      <c r="J125" s="304"/>
      <c r="P125" s="246"/>
      <c r="Q125" s="366"/>
      <c r="R125" s="366"/>
    </row>
    <row r="126" spans="2:18" ht="15" x14ac:dyDescent="0.2">
      <c r="B126" s="292" t="s">
        <v>413</v>
      </c>
      <c r="C126" s="368">
        <v>2.2999999999999998</v>
      </c>
      <c r="D126" s="546">
        <v>1.72E-2</v>
      </c>
      <c r="E126" s="244"/>
      <c r="F126" s="244"/>
      <c r="G126" s="327"/>
      <c r="J126" s="304"/>
      <c r="P126" s="366"/>
      <c r="Q126" s="366"/>
      <c r="R126" s="366"/>
    </row>
    <row r="127" spans="2:18" ht="15" x14ac:dyDescent="0.2">
      <c r="B127" s="292" t="s">
        <v>414</v>
      </c>
      <c r="C127" s="368">
        <v>1.52</v>
      </c>
      <c r="D127" s="546">
        <v>1.14E-2</v>
      </c>
      <c r="E127" s="244"/>
      <c r="F127" s="244"/>
      <c r="G127" s="327"/>
      <c r="J127" s="304"/>
      <c r="P127" s="366"/>
      <c r="Q127" s="366"/>
      <c r="R127" s="366"/>
    </row>
    <row r="128" spans="2:18" ht="15.75" thickBot="1" x14ac:dyDescent="0.25">
      <c r="B128" s="352" t="s">
        <v>190</v>
      </c>
      <c r="C128" s="369">
        <v>1.4</v>
      </c>
      <c r="D128" s="547">
        <v>1.0500000000000001E-2</v>
      </c>
      <c r="E128" s="244"/>
      <c r="F128" s="244"/>
      <c r="G128" s="327"/>
      <c r="J128" s="304"/>
      <c r="P128" s="366"/>
      <c r="Q128" s="366"/>
      <c r="R128" s="366"/>
    </row>
    <row r="129" spans="1:18" ht="16.5" thickBot="1" x14ac:dyDescent="0.25">
      <c r="B129" s="354" t="s">
        <v>164</v>
      </c>
      <c r="C129" s="355">
        <f>SUM(C121:C128)</f>
        <v>133.65000000000003</v>
      </c>
      <c r="D129" s="543">
        <f t="shared" ref="D129" si="6">+C129/$C$129</f>
        <v>1</v>
      </c>
      <c r="E129" s="371"/>
      <c r="F129" s="371"/>
      <c r="G129" s="327"/>
      <c r="J129" s="304"/>
      <c r="P129" s="366"/>
      <c r="Q129" s="366"/>
      <c r="R129" s="366"/>
    </row>
    <row r="130" spans="1:18" x14ac:dyDescent="0.2">
      <c r="B130" s="358" t="s">
        <v>392</v>
      </c>
      <c r="E130" s="244"/>
      <c r="F130" s="246"/>
      <c r="G130" s="327"/>
      <c r="J130" s="304"/>
      <c r="P130" s="366"/>
      <c r="Q130" s="366"/>
      <c r="R130" s="366"/>
    </row>
    <row r="131" spans="1:18" x14ac:dyDescent="0.2">
      <c r="E131" s="244"/>
      <c r="F131" s="244"/>
      <c r="G131" s="327"/>
      <c r="J131" s="304"/>
      <c r="P131" s="366"/>
      <c r="Q131" s="366"/>
      <c r="R131" s="366"/>
    </row>
    <row r="132" spans="1:18" x14ac:dyDescent="0.2">
      <c r="E132" s="244"/>
      <c r="F132" s="244"/>
      <c r="G132" s="327"/>
      <c r="J132" s="304"/>
      <c r="P132" s="246"/>
      <c r="Q132" s="366"/>
      <c r="R132" s="366"/>
    </row>
    <row r="133" spans="1:18" x14ac:dyDescent="0.2">
      <c r="D133" s="246"/>
      <c r="E133" s="244"/>
      <c r="F133" s="244"/>
      <c r="G133" s="327"/>
      <c r="J133" s="304"/>
      <c r="P133" s="366"/>
      <c r="Q133" s="366"/>
      <c r="R133" s="366"/>
    </row>
    <row r="134" spans="1:18" x14ac:dyDescent="0.2">
      <c r="A134" s="548"/>
      <c r="B134" s="548"/>
      <c r="C134" s="548"/>
      <c r="D134" s="548"/>
      <c r="E134" s="548"/>
      <c r="F134" s="548"/>
      <c r="G134" s="548"/>
      <c r="H134" s="548"/>
      <c r="I134" s="548"/>
      <c r="J134" s="548"/>
      <c r="K134" s="548"/>
      <c r="L134" s="548"/>
      <c r="M134" s="548"/>
      <c r="N134" s="548"/>
      <c r="O134" s="548"/>
      <c r="P134" s="548"/>
      <c r="Q134" s="548"/>
      <c r="R134" s="548"/>
    </row>
    <row r="135" spans="1:18" x14ac:dyDescent="0.2">
      <c r="A135" s="548"/>
      <c r="B135" s="548"/>
      <c r="C135" s="548"/>
      <c r="D135" s="548"/>
      <c r="E135" s="548"/>
      <c r="F135" s="548"/>
      <c r="G135" s="548"/>
      <c r="H135" s="548"/>
      <c r="I135" s="548"/>
      <c r="J135" s="548"/>
      <c r="K135" s="548"/>
      <c r="L135" s="548"/>
      <c r="M135" s="548"/>
      <c r="N135" s="548"/>
      <c r="O135" s="548"/>
      <c r="P135" s="548"/>
      <c r="Q135" s="548"/>
      <c r="R135" s="548"/>
    </row>
    <row r="136" spans="1:18" ht="15" customHeight="1" x14ac:dyDescent="0.2"/>
    <row r="137" spans="1:18" ht="15" customHeight="1" x14ac:dyDescent="0.2"/>
    <row r="138" spans="1:18" ht="15" customHeight="1" x14ac:dyDescent="0.2"/>
    <row r="139" spans="1:18" ht="18" customHeight="1" x14ac:dyDescent="0.2"/>
    <row r="140" spans="1:18" ht="18" customHeight="1" x14ac:dyDescent="0.2"/>
    <row r="141" spans="1:18" ht="18" customHeight="1" x14ac:dyDescent="0.2"/>
    <row r="142" spans="1:18" ht="18" customHeight="1" x14ac:dyDescent="0.2"/>
    <row r="143" spans="1:18" ht="18" hidden="1" customHeight="1" x14ac:dyDescent="0.2"/>
    <row r="144" spans="1:18" ht="18" hidden="1" customHeight="1" x14ac:dyDescent="0.2"/>
    <row r="145" spans="2:6" ht="18" hidden="1" customHeight="1" x14ac:dyDescent="0.2"/>
    <row r="146" spans="2:6" ht="18" hidden="1" customHeight="1" x14ac:dyDescent="0.2"/>
    <row r="147" spans="2:6" ht="18" hidden="1" customHeight="1" x14ac:dyDescent="0.2"/>
    <row r="148" spans="2:6" ht="18" hidden="1" customHeight="1" x14ac:dyDescent="0.2"/>
    <row r="149" spans="2:6" ht="18" hidden="1" customHeight="1" x14ac:dyDescent="0.2"/>
    <row r="150" spans="2:6" ht="17.25" hidden="1" customHeight="1" x14ac:dyDescent="0.2"/>
    <row r="151" spans="2:6" ht="18" customHeight="1" x14ac:dyDescent="0.2"/>
    <row r="152" spans="2:6" ht="15" hidden="1" customHeight="1" x14ac:dyDescent="0.2">
      <c r="B152" s="320" t="s">
        <v>392</v>
      </c>
      <c r="C152" s="376"/>
      <c r="D152" s="376"/>
      <c r="E152" s="376"/>
      <c r="F152" s="376"/>
    </row>
    <row r="156" spans="2:6" ht="15" customHeight="1" x14ac:dyDescent="0.2"/>
    <row r="157" spans="2:6" ht="15" customHeight="1" x14ac:dyDescent="0.2"/>
    <row r="158" spans="2:6" ht="15" customHeight="1" x14ac:dyDescent="0.2"/>
    <row r="159" spans="2:6" ht="15" customHeight="1" x14ac:dyDescent="0.2"/>
    <row r="162" spans="2:4" ht="15" hidden="1" customHeight="1" x14ac:dyDescent="0.2">
      <c r="B162" s="736" t="s">
        <v>415</v>
      </c>
      <c r="C162" s="737"/>
    </row>
    <row r="163" spans="2:4" ht="15" hidden="1" customHeight="1" x14ac:dyDescent="0.2">
      <c r="B163" s="738"/>
      <c r="C163" s="739"/>
    </row>
    <row r="164" spans="2:4" ht="15" hidden="1" customHeight="1" x14ac:dyDescent="0.2">
      <c r="B164" s="740"/>
      <c r="C164" s="741"/>
    </row>
    <row r="165" spans="2:4" ht="15" hidden="1" x14ac:dyDescent="0.2">
      <c r="B165" s="377" t="s">
        <v>416</v>
      </c>
      <c r="C165" s="378">
        <v>100281</v>
      </c>
    </row>
    <row r="166" spans="2:4" ht="15" hidden="1" x14ac:dyDescent="0.2">
      <c r="B166" s="377">
        <v>2019</v>
      </c>
      <c r="C166" s="378">
        <v>121429</v>
      </c>
      <c r="D166" s="291"/>
    </row>
    <row r="167" spans="2:4" ht="15" hidden="1" x14ac:dyDescent="0.2">
      <c r="B167" s="377">
        <v>2018</v>
      </c>
      <c r="C167" s="378">
        <v>115894</v>
      </c>
    </row>
    <row r="168" spans="2:4" ht="15" hidden="1" x14ac:dyDescent="0.2">
      <c r="B168" s="377">
        <v>2017</v>
      </c>
      <c r="C168" s="378">
        <v>111667</v>
      </c>
    </row>
    <row r="169" spans="2:4" ht="15" hidden="1" x14ac:dyDescent="0.2">
      <c r="B169" s="377">
        <v>2016</v>
      </c>
      <c r="C169" s="378">
        <v>114305</v>
      </c>
    </row>
    <row r="170" spans="2:4" hidden="1" x14ac:dyDescent="0.2">
      <c r="B170" s="320" t="s">
        <v>392</v>
      </c>
    </row>
    <row r="171" spans="2:4" hidden="1" x14ac:dyDescent="0.2">
      <c r="B171" s="320" t="s">
        <v>417</v>
      </c>
    </row>
    <row r="172" spans="2:4" hidden="1" x14ac:dyDescent="0.2"/>
    <row r="177" spans="2:9" ht="15" hidden="1" customHeight="1" x14ac:dyDescent="0.2">
      <c r="B177" s="735" t="s">
        <v>418</v>
      </c>
      <c r="C177" s="733" t="s">
        <v>419</v>
      </c>
      <c r="D177" s="733" t="s">
        <v>420</v>
      </c>
      <c r="E177" s="733" t="s">
        <v>53</v>
      </c>
      <c r="F177" s="379"/>
      <c r="G177" s="246"/>
    </row>
    <row r="178" spans="2:9" ht="15" hidden="1" customHeight="1" x14ac:dyDescent="0.2">
      <c r="B178" s="735"/>
      <c r="C178" s="733"/>
      <c r="D178" s="733"/>
      <c r="E178" s="733"/>
      <c r="F178" s="379"/>
    </row>
    <row r="179" spans="2:9" ht="15" hidden="1" customHeight="1" x14ac:dyDescent="0.2">
      <c r="B179" s="735"/>
      <c r="C179" s="733"/>
      <c r="D179" s="733"/>
      <c r="E179" s="733"/>
      <c r="F179" s="379"/>
    </row>
    <row r="180" spans="2:9" ht="15" hidden="1" x14ac:dyDescent="0.2">
      <c r="B180" s="377">
        <v>2</v>
      </c>
      <c r="C180" s="378">
        <v>81555</v>
      </c>
      <c r="D180" s="378">
        <v>84721</v>
      </c>
      <c r="E180" s="380">
        <f>+(D180-C180)/C180</f>
        <v>3.8820427932070384E-2</v>
      </c>
      <c r="F180" s="381"/>
      <c r="G180" s="291"/>
    </row>
    <row r="181" spans="2:9" ht="15" hidden="1" x14ac:dyDescent="0.2">
      <c r="B181" s="382" t="s">
        <v>409</v>
      </c>
      <c r="C181" s="378">
        <v>37797</v>
      </c>
      <c r="D181" s="378">
        <v>38935</v>
      </c>
      <c r="E181" s="380">
        <f t="shared" ref="E181:E187" si="7">+(D181-C181)/C181</f>
        <v>3.0108209646268223E-2</v>
      </c>
      <c r="F181" s="381"/>
      <c r="G181" s="291"/>
    </row>
    <row r="182" spans="2:9" ht="15" hidden="1" x14ac:dyDescent="0.2">
      <c r="B182" s="382" t="s">
        <v>410</v>
      </c>
      <c r="C182" s="378">
        <v>16499</v>
      </c>
      <c r="D182" s="378">
        <v>17376</v>
      </c>
      <c r="E182" s="380">
        <f t="shared" si="7"/>
        <v>5.3154736650706101E-2</v>
      </c>
      <c r="F182" s="381"/>
      <c r="G182" s="291"/>
    </row>
    <row r="183" spans="2:9" ht="15" hidden="1" x14ac:dyDescent="0.2">
      <c r="B183" s="377">
        <v>3</v>
      </c>
      <c r="C183" s="378">
        <v>6347</v>
      </c>
      <c r="D183" s="378">
        <v>7911</v>
      </c>
      <c r="E183" s="380">
        <f t="shared" si="7"/>
        <v>0.24641562943122736</v>
      </c>
      <c r="F183" s="381"/>
      <c r="G183" s="291"/>
    </row>
    <row r="184" spans="2:9" ht="15" hidden="1" x14ac:dyDescent="0.2">
      <c r="B184" s="382" t="s">
        <v>412</v>
      </c>
      <c r="C184" s="378">
        <v>5370</v>
      </c>
      <c r="D184" s="378">
        <v>6318</v>
      </c>
      <c r="E184" s="380">
        <f t="shared" si="7"/>
        <v>0.17653631284916202</v>
      </c>
      <c r="F184" s="381"/>
      <c r="G184" s="291"/>
    </row>
    <row r="185" spans="2:9" ht="15" hidden="1" x14ac:dyDescent="0.2">
      <c r="B185" s="382" t="s">
        <v>413</v>
      </c>
      <c r="C185" s="378">
        <v>4240</v>
      </c>
      <c r="D185" s="378">
        <v>5441</v>
      </c>
      <c r="E185" s="380">
        <f t="shared" si="7"/>
        <v>0.28325471698113208</v>
      </c>
      <c r="F185" s="381"/>
      <c r="G185" s="291"/>
    </row>
    <row r="186" spans="2:9" ht="15" hidden="1" x14ac:dyDescent="0.2">
      <c r="B186" s="382" t="s">
        <v>190</v>
      </c>
      <c r="C186" s="378">
        <f>865+937+1322</f>
        <v>3124</v>
      </c>
      <c r="D186" s="378">
        <f>1014+1568+8855</f>
        <v>11437</v>
      </c>
      <c r="E186" s="380">
        <f t="shared" si="7"/>
        <v>2.6610115236875802</v>
      </c>
      <c r="F186" s="381"/>
      <c r="G186" s="291"/>
      <c r="H186" s="361"/>
      <c r="I186" s="361"/>
    </row>
    <row r="187" spans="2:9" ht="15" hidden="1" x14ac:dyDescent="0.2">
      <c r="B187" s="382" t="s">
        <v>164</v>
      </c>
      <c r="C187" s="378">
        <f>SUM(C180:C186)</f>
        <v>154932</v>
      </c>
      <c r="D187" s="378">
        <f>SUM(D180:D186)</f>
        <v>172139</v>
      </c>
      <c r="E187" s="380">
        <f t="shared" si="7"/>
        <v>0.11106162703637724</v>
      </c>
      <c r="F187" s="381"/>
      <c r="G187" s="291"/>
      <c r="H187" s="361"/>
      <c r="I187" s="361"/>
    </row>
    <row r="188" spans="2:9" ht="15" customHeight="1" x14ac:dyDescent="0.2">
      <c r="D188" s="291"/>
      <c r="G188" s="361"/>
      <c r="H188" s="361"/>
      <c r="I188" s="361"/>
    </row>
    <row r="189" spans="2:9" ht="15" customHeight="1" x14ac:dyDescent="0.2">
      <c r="G189" s="361"/>
      <c r="H189" s="361"/>
      <c r="I189" s="361"/>
    </row>
    <row r="190" spans="2:9" ht="15" customHeight="1" x14ac:dyDescent="0.2">
      <c r="G190" s="361"/>
      <c r="H190" s="361"/>
      <c r="I190" s="361"/>
    </row>
    <row r="191" spans="2:9" ht="15" customHeight="1" x14ac:dyDescent="0.2">
      <c r="G191" s="361"/>
      <c r="H191" s="361"/>
      <c r="I191" s="361"/>
    </row>
    <row r="192" spans="2:9" ht="15" customHeight="1" x14ac:dyDescent="0.2">
      <c r="G192" s="361"/>
      <c r="H192" s="361"/>
      <c r="I192" s="361"/>
    </row>
    <row r="193" spans="7:9" ht="15" customHeight="1" x14ac:dyDescent="0.2">
      <c r="G193" s="361"/>
      <c r="H193" s="361"/>
      <c r="I193" s="361"/>
    </row>
    <row r="194" spans="7:9" ht="15" customHeight="1" x14ac:dyDescent="0.2">
      <c r="G194" s="361"/>
      <c r="H194" s="361"/>
      <c r="I194" s="361"/>
    </row>
    <row r="195" spans="7:9" ht="15" customHeight="1" x14ac:dyDescent="0.2">
      <c r="G195" s="361"/>
      <c r="H195" s="361"/>
      <c r="I195" s="361"/>
    </row>
    <row r="196" spans="7:9" ht="15" customHeight="1" x14ac:dyDescent="0.2">
      <c r="G196" s="361"/>
      <c r="H196" s="361"/>
      <c r="I196" s="361"/>
    </row>
    <row r="197" spans="7:9" ht="15" customHeight="1" x14ac:dyDescent="0.2">
      <c r="G197" s="361"/>
      <c r="H197" s="361"/>
      <c r="I197" s="361"/>
    </row>
    <row r="198" spans="7:9" ht="15" customHeight="1" x14ac:dyDescent="0.2">
      <c r="G198" s="361"/>
      <c r="H198" s="361"/>
      <c r="I198" s="361"/>
    </row>
    <row r="199" spans="7:9" ht="15" customHeight="1" x14ac:dyDescent="0.2">
      <c r="G199" s="361"/>
      <c r="H199" s="361"/>
      <c r="I199" s="361"/>
    </row>
    <row r="200" spans="7:9" ht="15" customHeight="1" x14ac:dyDescent="0.2">
      <c r="G200" s="361"/>
      <c r="H200" s="361"/>
      <c r="I200" s="361"/>
    </row>
    <row r="201" spans="7:9" ht="15" customHeight="1" x14ac:dyDescent="0.2">
      <c r="G201" s="361"/>
      <c r="H201" s="361"/>
      <c r="I201" s="361"/>
    </row>
    <row r="202" spans="7:9" ht="15" customHeight="1" x14ac:dyDescent="0.2">
      <c r="G202" s="361"/>
      <c r="H202" s="361"/>
      <c r="I202" s="361"/>
    </row>
    <row r="203" spans="7:9" ht="15" customHeight="1" x14ac:dyDescent="0.2">
      <c r="G203" s="361"/>
      <c r="H203" s="361"/>
      <c r="I203" s="361"/>
    </row>
    <row r="204" spans="7:9" ht="15" customHeight="1" x14ac:dyDescent="0.2">
      <c r="G204" s="361"/>
      <c r="H204" s="361"/>
      <c r="I204" s="361"/>
    </row>
    <row r="205" spans="7:9" ht="15" customHeight="1" x14ac:dyDescent="0.2">
      <c r="G205" s="361"/>
      <c r="H205" s="361"/>
      <c r="I205" s="361"/>
    </row>
    <row r="206" spans="7:9" ht="15" customHeight="1" x14ac:dyDescent="0.2">
      <c r="G206" s="361"/>
      <c r="H206" s="361"/>
      <c r="I206" s="361"/>
    </row>
  </sheetData>
  <sheetProtection algorithmName="SHA-512" hashValue="Jj01wYjA7NCOiMkGIkIYYZ28ItM3xUNyQvvxJTg86+x6EiNGkWbBHJAfsvHfa0bMDaiYLlkOfI4DiPyAjYhE1A==" saltValue="VwXgR3w3EkOwUkuw76/Y1w==" spinCount="100000" sheet="1" objects="1" scenarios="1" selectLockedCells="1" selectUnlockedCells="1"/>
  <mergeCells count="47">
    <mergeCell ref="B24:Q29"/>
    <mergeCell ref="H73:H74"/>
    <mergeCell ref="H93:H94"/>
    <mergeCell ref="C73:C74"/>
    <mergeCell ref="D73:D74"/>
    <mergeCell ref="G73:G74"/>
    <mergeCell ref="F73:F74"/>
    <mergeCell ref="E52:E53"/>
    <mergeCell ref="B73:B74"/>
    <mergeCell ref="E73:E74"/>
    <mergeCell ref="G31:G32"/>
    <mergeCell ref="G52:G53"/>
    <mergeCell ref="B31:B32"/>
    <mergeCell ref="B52:B53"/>
    <mergeCell ref="D31:D32"/>
    <mergeCell ref="F52:F53"/>
    <mergeCell ref="B177:B179"/>
    <mergeCell ref="C177:C179"/>
    <mergeCell ref="D177:D179"/>
    <mergeCell ref="E177:E179"/>
    <mergeCell ref="B162:C164"/>
    <mergeCell ref="B119:B120"/>
    <mergeCell ref="C119:C120"/>
    <mergeCell ref="A134:R135"/>
    <mergeCell ref="F93:F94"/>
    <mergeCell ref="G93:G94"/>
    <mergeCell ref="B93:B94"/>
    <mergeCell ref="D119:D120"/>
    <mergeCell ref="C93:C94"/>
    <mergeCell ref="D93:D94"/>
    <mergeCell ref="E93:E94"/>
    <mergeCell ref="A1:R2"/>
    <mergeCell ref="B6:B7"/>
    <mergeCell ref="C6:C7"/>
    <mergeCell ref="D6:D7"/>
    <mergeCell ref="E6:E7"/>
    <mergeCell ref="G6:G7"/>
    <mergeCell ref="F6:F7"/>
    <mergeCell ref="E31:E32"/>
    <mergeCell ref="C31:C32"/>
    <mergeCell ref="C52:C53"/>
    <mergeCell ref="F31:F32"/>
    <mergeCell ref="B47:B48"/>
    <mergeCell ref="C47:C48"/>
    <mergeCell ref="D47:D48"/>
    <mergeCell ref="E47:E48"/>
    <mergeCell ref="D52:D53"/>
  </mergeCells>
  <conditionalFormatting sqref="D21">
    <cfRule type="cellIs" dxfId="8017" priority="992" operator="lessThan">
      <formula>0</formula>
    </cfRule>
  </conditionalFormatting>
  <conditionalFormatting sqref="D21">
    <cfRule type="cellIs" dxfId="8016" priority="991" operator="lessThan">
      <formula>0</formula>
    </cfRule>
  </conditionalFormatting>
  <conditionalFormatting sqref="D21">
    <cfRule type="cellIs" dxfId="8015" priority="982" operator="lessThan">
      <formula>0</formula>
    </cfRule>
  </conditionalFormatting>
  <conditionalFormatting sqref="D21">
    <cfRule type="cellIs" dxfId="8014" priority="979" operator="lessThan">
      <formula>0</formula>
    </cfRule>
  </conditionalFormatting>
  <conditionalFormatting sqref="D21">
    <cfRule type="cellIs" dxfId="8013" priority="988" operator="lessThan">
      <formula>0</formula>
    </cfRule>
  </conditionalFormatting>
  <conditionalFormatting sqref="D21">
    <cfRule type="cellIs" dxfId="8012" priority="987" operator="lessThan">
      <formula>0</formula>
    </cfRule>
  </conditionalFormatting>
  <conditionalFormatting sqref="D21">
    <cfRule type="cellIs" dxfId="8011" priority="986" operator="lessThan">
      <formula>0</formula>
    </cfRule>
  </conditionalFormatting>
  <conditionalFormatting sqref="D21">
    <cfRule type="cellIs" dxfId="8010" priority="989" operator="lessThan">
      <formula>0</formula>
    </cfRule>
  </conditionalFormatting>
  <conditionalFormatting sqref="D21">
    <cfRule type="cellIs" dxfId="8009" priority="990" operator="lessThan">
      <formula>0</formula>
    </cfRule>
  </conditionalFormatting>
  <conditionalFormatting sqref="D21">
    <cfRule type="cellIs" dxfId="8008" priority="984" operator="lessThan">
      <formula>0</formula>
    </cfRule>
  </conditionalFormatting>
  <conditionalFormatting sqref="D21">
    <cfRule type="cellIs" dxfId="8007" priority="985" operator="lessThan">
      <formula>0</formula>
    </cfRule>
  </conditionalFormatting>
  <conditionalFormatting sqref="D21">
    <cfRule type="cellIs" dxfId="8006" priority="983" operator="lessThan">
      <formula>0</formula>
    </cfRule>
  </conditionalFormatting>
  <conditionalFormatting sqref="D21">
    <cfRule type="cellIs" dxfId="8005" priority="980" operator="lessThan">
      <formula>0</formula>
    </cfRule>
  </conditionalFormatting>
  <conditionalFormatting sqref="D21">
    <cfRule type="cellIs" dxfId="8004" priority="981" operator="lessThan">
      <formula>0</formula>
    </cfRule>
  </conditionalFormatting>
  <conditionalFormatting sqref="D21">
    <cfRule type="cellIs" dxfId="8003" priority="961" operator="lessThan">
      <formula>0</formula>
    </cfRule>
  </conditionalFormatting>
  <conditionalFormatting sqref="D21">
    <cfRule type="cellIs" dxfId="8002" priority="960" operator="lessThan">
      <formula>0</formula>
    </cfRule>
  </conditionalFormatting>
  <conditionalFormatting sqref="D21">
    <cfRule type="cellIs" dxfId="8001" priority="959" operator="lessThan">
      <formula>0</formula>
    </cfRule>
  </conditionalFormatting>
  <conditionalFormatting sqref="D21">
    <cfRule type="cellIs" dxfId="8000" priority="958" operator="lessThan">
      <formula>0</formula>
    </cfRule>
  </conditionalFormatting>
  <conditionalFormatting sqref="D21">
    <cfRule type="cellIs" dxfId="7999" priority="957" operator="lessThan">
      <formula>0</formula>
    </cfRule>
  </conditionalFormatting>
  <conditionalFormatting sqref="D21">
    <cfRule type="cellIs" dxfId="7998" priority="956" operator="lessThan">
      <formula>0</formula>
    </cfRule>
  </conditionalFormatting>
  <conditionalFormatting sqref="D21">
    <cfRule type="cellIs" dxfId="7997" priority="954" operator="lessThan">
      <formula>0</formula>
    </cfRule>
  </conditionalFormatting>
  <conditionalFormatting sqref="D21">
    <cfRule type="cellIs" dxfId="7996" priority="953" operator="lessThan">
      <formula>0</formula>
    </cfRule>
  </conditionalFormatting>
  <conditionalFormatting sqref="D21">
    <cfRule type="cellIs" dxfId="7995" priority="952" operator="lessThan">
      <formula>0</formula>
    </cfRule>
  </conditionalFormatting>
  <conditionalFormatting sqref="D21">
    <cfRule type="cellIs" dxfId="7994" priority="951" operator="lessThan">
      <formula>0</formula>
    </cfRule>
  </conditionalFormatting>
  <conditionalFormatting sqref="D21">
    <cfRule type="cellIs" dxfId="7993" priority="950" operator="lessThan">
      <formula>0</formula>
    </cfRule>
  </conditionalFormatting>
  <conditionalFormatting sqref="D21">
    <cfRule type="cellIs" dxfId="7992" priority="947" operator="lessThan">
      <formula>0</formula>
    </cfRule>
  </conditionalFormatting>
  <conditionalFormatting sqref="D21">
    <cfRule type="cellIs" dxfId="7991" priority="978" operator="lessThan">
      <formula>0</formula>
    </cfRule>
  </conditionalFormatting>
  <conditionalFormatting sqref="D21">
    <cfRule type="cellIs" dxfId="7990" priority="977" operator="lessThan">
      <formula>0</formula>
    </cfRule>
  </conditionalFormatting>
  <conditionalFormatting sqref="D21">
    <cfRule type="cellIs" dxfId="7989" priority="949" operator="lessThan">
      <formula>0</formula>
    </cfRule>
  </conditionalFormatting>
  <conditionalFormatting sqref="D21">
    <cfRule type="cellIs" dxfId="7988" priority="948" operator="lessThan">
      <formula>0</formula>
    </cfRule>
  </conditionalFormatting>
  <conditionalFormatting sqref="D21">
    <cfRule type="cellIs" dxfId="7987" priority="944" operator="lessThan">
      <formula>0</formula>
    </cfRule>
  </conditionalFormatting>
  <conditionalFormatting sqref="D21">
    <cfRule type="cellIs" dxfId="7986" priority="966" operator="lessThan">
      <formula>0</formula>
    </cfRule>
  </conditionalFormatting>
  <conditionalFormatting sqref="D21">
    <cfRule type="cellIs" dxfId="7985" priority="965" operator="lessThan">
      <formula>0</formula>
    </cfRule>
  </conditionalFormatting>
  <conditionalFormatting sqref="D21">
    <cfRule type="cellIs" dxfId="7984" priority="974" operator="lessThan">
      <formula>0</formula>
    </cfRule>
  </conditionalFormatting>
  <conditionalFormatting sqref="D21">
    <cfRule type="cellIs" dxfId="7983" priority="972" operator="lessThan">
      <formula>0</formula>
    </cfRule>
  </conditionalFormatting>
  <conditionalFormatting sqref="D21">
    <cfRule type="cellIs" dxfId="7982" priority="975" operator="lessThan">
      <formula>0</formula>
    </cfRule>
  </conditionalFormatting>
  <conditionalFormatting sqref="D21">
    <cfRule type="cellIs" dxfId="7981" priority="976" operator="lessThan">
      <formula>0</formula>
    </cfRule>
  </conditionalFormatting>
  <conditionalFormatting sqref="D21">
    <cfRule type="cellIs" dxfId="7980" priority="973" operator="lessThan">
      <formula>0</formula>
    </cfRule>
  </conditionalFormatting>
  <conditionalFormatting sqref="D21">
    <cfRule type="cellIs" dxfId="7979" priority="971" operator="lessThan">
      <formula>0</formula>
    </cfRule>
  </conditionalFormatting>
  <conditionalFormatting sqref="D21">
    <cfRule type="cellIs" dxfId="7978" priority="970" operator="lessThan">
      <formula>0</formula>
    </cfRule>
  </conditionalFormatting>
  <conditionalFormatting sqref="D21">
    <cfRule type="cellIs" dxfId="7977" priority="968" operator="lessThan">
      <formula>0</formula>
    </cfRule>
  </conditionalFormatting>
  <conditionalFormatting sqref="D21">
    <cfRule type="cellIs" dxfId="7976" priority="967" operator="lessThan">
      <formula>0</formula>
    </cfRule>
  </conditionalFormatting>
  <conditionalFormatting sqref="D21">
    <cfRule type="cellIs" dxfId="7975" priority="969" operator="lessThan">
      <formula>0</formula>
    </cfRule>
  </conditionalFormatting>
  <conditionalFormatting sqref="D21">
    <cfRule type="cellIs" dxfId="7974" priority="964" operator="lessThan">
      <formula>0</formula>
    </cfRule>
  </conditionalFormatting>
  <conditionalFormatting sqref="D21">
    <cfRule type="cellIs" dxfId="7973" priority="962" operator="lessThan">
      <formula>0</formula>
    </cfRule>
  </conditionalFormatting>
  <conditionalFormatting sqref="D21">
    <cfRule type="cellIs" dxfId="7972" priority="963" operator="lessThan">
      <formula>0</formula>
    </cfRule>
  </conditionalFormatting>
  <conditionalFormatting sqref="D21">
    <cfRule type="cellIs" dxfId="7971" priority="938" operator="lessThan">
      <formula>0</formula>
    </cfRule>
  </conditionalFormatting>
  <conditionalFormatting sqref="D21">
    <cfRule type="cellIs" dxfId="7970" priority="955" operator="lessThan">
      <formula>0</formula>
    </cfRule>
  </conditionalFormatting>
  <conditionalFormatting sqref="D21">
    <cfRule type="cellIs" dxfId="7969" priority="946" operator="lessThan">
      <formula>0</formula>
    </cfRule>
  </conditionalFormatting>
  <conditionalFormatting sqref="D21">
    <cfRule type="cellIs" dxfId="7968" priority="945" operator="lessThan">
      <formula>0</formula>
    </cfRule>
  </conditionalFormatting>
  <conditionalFormatting sqref="D21">
    <cfRule type="cellIs" dxfId="7967" priority="942" operator="lessThan">
      <formula>0</formula>
    </cfRule>
  </conditionalFormatting>
  <conditionalFormatting sqref="D21">
    <cfRule type="cellIs" dxfId="7966" priority="943" operator="lessThan">
      <formula>0</formula>
    </cfRule>
  </conditionalFormatting>
  <conditionalFormatting sqref="D21">
    <cfRule type="cellIs" dxfId="7965" priority="939" operator="lessThan">
      <formula>0</formula>
    </cfRule>
  </conditionalFormatting>
  <conditionalFormatting sqref="D21">
    <cfRule type="cellIs" dxfId="7964" priority="940" operator="lessThan">
      <formula>0</formula>
    </cfRule>
  </conditionalFormatting>
  <conditionalFormatting sqref="D21">
    <cfRule type="cellIs" dxfId="7963" priority="941" operator="lessThan">
      <formula>0</formula>
    </cfRule>
  </conditionalFormatting>
  <conditionalFormatting sqref="D21">
    <cfRule type="cellIs" dxfId="7962" priority="937" operator="lessThan">
      <formula>0</formula>
    </cfRule>
  </conditionalFormatting>
  <conditionalFormatting sqref="D21">
    <cfRule type="cellIs" dxfId="7961" priority="936" operator="lessThan">
      <formula>0</formula>
    </cfRule>
  </conditionalFormatting>
  <conditionalFormatting sqref="D21">
    <cfRule type="cellIs" dxfId="7960" priority="934" operator="lessThan">
      <formula>0</formula>
    </cfRule>
  </conditionalFormatting>
  <conditionalFormatting sqref="D21">
    <cfRule type="cellIs" dxfId="7959" priority="935" operator="lessThan">
      <formula>0</formula>
    </cfRule>
  </conditionalFormatting>
  <conditionalFormatting sqref="D21">
    <cfRule type="cellIs" dxfId="7958" priority="931" operator="lessThan">
      <formula>0</formula>
    </cfRule>
  </conditionalFormatting>
  <conditionalFormatting sqref="D21">
    <cfRule type="cellIs" dxfId="7957" priority="932" operator="lessThan">
      <formula>0</formula>
    </cfRule>
  </conditionalFormatting>
  <conditionalFormatting sqref="D21">
    <cfRule type="cellIs" dxfId="7956" priority="933" operator="lessThan">
      <formula>0</formula>
    </cfRule>
  </conditionalFormatting>
  <conditionalFormatting sqref="E21">
    <cfRule type="cellIs" dxfId="7955" priority="930" operator="lessThan">
      <formula>0</formula>
    </cfRule>
  </conditionalFormatting>
  <conditionalFormatting sqref="E21">
    <cfRule type="cellIs" dxfId="7954" priority="929" operator="lessThan">
      <formula>0</formula>
    </cfRule>
  </conditionalFormatting>
  <conditionalFormatting sqref="E21">
    <cfRule type="cellIs" dxfId="7953" priority="920" operator="lessThan">
      <formula>0</formula>
    </cfRule>
  </conditionalFormatting>
  <conditionalFormatting sqref="E21">
    <cfRule type="cellIs" dxfId="7952" priority="917" operator="lessThan">
      <formula>0</formula>
    </cfRule>
  </conditionalFormatting>
  <conditionalFormatting sqref="E21">
    <cfRule type="cellIs" dxfId="7951" priority="926" operator="lessThan">
      <formula>0</formula>
    </cfRule>
  </conditionalFormatting>
  <conditionalFormatting sqref="E21">
    <cfRule type="cellIs" dxfId="7950" priority="925" operator="lessThan">
      <formula>0</formula>
    </cfRule>
  </conditionalFormatting>
  <conditionalFormatting sqref="E21">
    <cfRule type="cellIs" dxfId="7949" priority="924" operator="lessThan">
      <formula>0</formula>
    </cfRule>
  </conditionalFormatting>
  <conditionalFormatting sqref="E21">
    <cfRule type="cellIs" dxfId="7948" priority="927" operator="lessThan">
      <formula>0</formula>
    </cfRule>
  </conditionalFormatting>
  <conditionalFormatting sqref="E21">
    <cfRule type="cellIs" dxfId="7947" priority="928" operator="lessThan">
      <formula>0</formula>
    </cfRule>
  </conditionalFormatting>
  <conditionalFormatting sqref="E21">
    <cfRule type="cellIs" dxfId="7946" priority="922" operator="lessThan">
      <formula>0</formula>
    </cfRule>
  </conditionalFormatting>
  <conditionalFormatting sqref="E21">
    <cfRule type="cellIs" dxfId="7945" priority="923" operator="lessThan">
      <formula>0</formula>
    </cfRule>
  </conditionalFormatting>
  <conditionalFormatting sqref="E21">
    <cfRule type="cellIs" dxfId="7944" priority="921" operator="lessThan">
      <formula>0</formula>
    </cfRule>
  </conditionalFormatting>
  <conditionalFormatting sqref="E21">
    <cfRule type="cellIs" dxfId="7943" priority="918" operator="lessThan">
      <formula>0</formula>
    </cfRule>
  </conditionalFormatting>
  <conditionalFormatting sqref="E21">
    <cfRule type="cellIs" dxfId="7942" priority="919" operator="lessThan">
      <formula>0</formula>
    </cfRule>
  </conditionalFormatting>
  <conditionalFormatting sqref="E21">
    <cfRule type="cellIs" dxfId="7941" priority="899" operator="lessThan">
      <formula>0</formula>
    </cfRule>
  </conditionalFormatting>
  <conditionalFormatting sqref="E21">
    <cfRule type="cellIs" dxfId="7940" priority="898" operator="lessThan">
      <formula>0</formula>
    </cfRule>
  </conditionalFormatting>
  <conditionalFormatting sqref="E21">
    <cfRule type="cellIs" dxfId="7939" priority="897" operator="lessThan">
      <formula>0</formula>
    </cfRule>
  </conditionalFormatting>
  <conditionalFormatting sqref="E21">
    <cfRule type="cellIs" dxfId="7938" priority="896" operator="lessThan">
      <formula>0</formula>
    </cfRule>
  </conditionalFormatting>
  <conditionalFormatting sqref="E21">
    <cfRule type="cellIs" dxfId="7937" priority="895" operator="lessThan">
      <formula>0</formula>
    </cfRule>
  </conditionalFormatting>
  <conditionalFormatting sqref="E21">
    <cfRule type="cellIs" dxfId="7936" priority="894" operator="lessThan">
      <formula>0</formula>
    </cfRule>
  </conditionalFormatting>
  <conditionalFormatting sqref="E21">
    <cfRule type="cellIs" dxfId="7935" priority="892" operator="lessThan">
      <formula>0</formula>
    </cfRule>
  </conditionalFormatting>
  <conditionalFormatting sqref="E21">
    <cfRule type="cellIs" dxfId="7934" priority="891" operator="lessThan">
      <formula>0</formula>
    </cfRule>
  </conditionalFormatting>
  <conditionalFormatting sqref="E21">
    <cfRule type="cellIs" dxfId="7933" priority="890" operator="lessThan">
      <formula>0</formula>
    </cfRule>
  </conditionalFormatting>
  <conditionalFormatting sqref="E21">
    <cfRule type="cellIs" dxfId="7932" priority="889" operator="lessThan">
      <formula>0</formula>
    </cfRule>
  </conditionalFormatting>
  <conditionalFormatting sqref="E21">
    <cfRule type="cellIs" dxfId="7931" priority="888" operator="lessThan">
      <formula>0</formula>
    </cfRule>
  </conditionalFormatting>
  <conditionalFormatting sqref="E21">
    <cfRule type="cellIs" dxfId="7930" priority="885" operator="lessThan">
      <formula>0</formula>
    </cfRule>
  </conditionalFormatting>
  <conditionalFormatting sqref="E21">
    <cfRule type="cellIs" dxfId="7929" priority="916" operator="lessThan">
      <formula>0</formula>
    </cfRule>
  </conditionalFormatting>
  <conditionalFormatting sqref="E21">
    <cfRule type="cellIs" dxfId="7928" priority="915" operator="lessThan">
      <formula>0</formula>
    </cfRule>
  </conditionalFormatting>
  <conditionalFormatting sqref="E21">
    <cfRule type="cellIs" dxfId="7927" priority="887" operator="lessThan">
      <formula>0</formula>
    </cfRule>
  </conditionalFormatting>
  <conditionalFormatting sqref="E21">
    <cfRule type="cellIs" dxfId="7926" priority="886" operator="lessThan">
      <formula>0</formula>
    </cfRule>
  </conditionalFormatting>
  <conditionalFormatting sqref="E21">
    <cfRule type="cellIs" dxfId="7925" priority="882" operator="lessThan">
      <formula>0</formula>
    </cfRule>
  </conditionalFormatting>
  <conditionalFormatting sqref="E21">
    <cfRule type="cellIs" dxfId="7924" priority="904" operator="lessThan">
      <formula>0</formula>
    </cfRule>
  </conditionalFormatting>
  <conditionalFormatting sqref="E21">
    <cfRule type="cellIs" dxfId="7923" priority="903" operator="lessThan">
      <formula>0</formula>
    </cfRule>
  </conditionalFormatting>
  <conditionalFormatting sqref="E21">
    <cfRule type="cellIs" dxfId="7922" priority="912" operator="lessThan">
      <formula>0</formula>
    </cfRule>
  </conditionalFormatting>
  <conditionalFormatting sqref="E21">
    <cfRule type="cellIs" dxfId="7921" priority="910" operator="lessThan">
      <formula>0</formula>
    </cfRule>
  </conditionalFormatting>
  <conditionalFormatting sqref="E21">
    <cfRule type="cellIs" dxfId="7920" priority="913" operator="lessThan">
      <formula>0</formula>
    </cfRule>
  </conditionalFormatting>
  <conditionalFormatting sqref="E21">
    <cfRule type="cellIs" dxfId="7919" priority="914" operator="lessThan">
      <formula>0</formula>
    </cfRule>
  </conditionalFormatting>
  <conditionalFormatting sqref="E21">
    <cfRule type="cellIs" dxfId="7918" priority="911" operator="lessThan">
      <formula>0</formula>
    </cfRule>
  </conditionalFormatting>
  <conditionalFormatting sqref="E21">
    <cfRule type="cellIs" dxfId="7917" priority="909" operator="lessThan">
      <formula>0</formula>
    </cfRule>
  </conditionalFormatting>
  <conditionalFormatting sqref="E21">
    <cfRule type="cellIs" dxfId="7916" priority="908" operator="lessThan">
      <formula>0</formula>
    </cfRule>
  </conditionalFormatting>
  <conditionalFormatting sqref="E21">
    <cfRule type="cellIs" dxfId="7915" priority="906" operator="lessThan">
      <formula>0</formula>
    </cfRule>
  </conditionalFormatting>
  <conditionalFormatting sqref="E21">
    <cfRule type="cellIs" dxfId="7914" priority="905" operator="lessThan">
      <formula>0</formula>
    </cfRule>
  </conditionalFormatting>
  <conditionalFormatting sqref="E21">
    <cfRule type="cellIs" dxfId="7913" priority="907" operator="lessThan">
      <formula>0</formula>
    </cfRule>
  </conditionalFormatting>
  <conditionalFormatting sqref="E21">
    <cfRule type="cellIs" dxfId="7912" priority="902" operator="lessThan">
      <formula>0</formula>
    </cfRule>
  </conditionalFormatting>
  <conditionalFormatting sqref="E21">
    <cfRule type="cellIs" dxfId="7911" priority="900" operator="lessThan">
      <formula>0</formula>
    </cfRule>
  </conditionalFormatting>
  <conditionalFormatting sqref="E21">
    <cfRule type="cellIs" dxfId="7910" priority="901" operator="lessThan">
      <formula>0</formula>
    </cfRule>
  </conditionalFormatting>
  <conditionalFormatting sqref="E21">
    <cfRule type="cellIs" dxfId="7909" priority="876" operator="lessThan">
      <formula>0</formula>
    </cfRule>
  </conditionalFormatting>
  <conditionalFormatting sqref="E21">
    <cfRule type="cellIs" dxfId="7908" priority="893" operator="lessThan">
      <formula>0</formula>
    </cfRule>
  </conditionalFormatting>
  <conditionalFormatting sqref="E21">
    <cfRule type="cellIs" dxfId="7907" priority="884" operator="lessThan">
      <formula>0</formula>
    </cfRule>
  </conditionalFormatting>
  <conditionalFormatting sqref="E21">
    <cfRule type="cellIs" dxfId="7906" priority="883" operator="lessThan">
      <formula>0</formula>
    </cfRule>
  </conditionalFormatting>
  <conditionalFormatting sqref="E21">
    <cfRule type="cellIs" dxfId="7905" priority="880" operator="lessThan">
      <formula>0</formula>
    </cfRule>
  </conditionalFormatting>
  <conditionalFormatting sqref="E21">
    <cfRule type="cellIs" dxfId="7904" priority="881" operator="lessThan">
      <formula>0</formula>
    </cfRule>
  </conditionalFormatting>
  <conditionalFormatting sqref="E21">
    <cfRule type="cellIs" dxfId="7903" priority="877" operator="lessThan">
      <formula>0</formula>
    </cfRule>
  </conditionalFormatting>
  <conditionalFormatting sqref="E21">
    <cfRule type="cellIs" dxfId="7902" priority="878" operator="lessThan">
      <formula>0</formula>
    </cfRule>
  </conditionalFormatting>
  <conditionalFormatting sqref="E21">
    <cfRule type="cellIs" dxfId="7901" priority="879" operator="lessThan">
      <formula>0</formula>
    </cfRule>
  </conditionalFormatting>
  <conditionalFormatting sqref="E21">
    <cfRule type="cellIs" dxfId="7900" priority="875" operator="lessThan">
      <formula>0</formula>
    </cfRule>
  </conditionalFormatting>
  <conditionalFormatting sqref="E21">
    <cfRule type="cellIs" dxfId="7899" priority="874" operator="lessThan">
      <formula>0</formula>
    </cfRule>
  </conditionalFormatting>
  <conditionalFormatting sqref="E21">
    <cfRule type="cellIs" dxfId="7898" priority="872" operator="lessThan">
      <formula>0</formula>
    </cfRule>
  </conditionalFormatting>
  <conditionalFormatting sqref="E21">
    <cfRule type="cellIs" dxfId="7897" priority="873" operator="lessThan">
      <formula>0</formula>
    </cfRule>
  </conditionalFormatting>
  <conditionalFormatting sqref="E21">
    <cfRule type="cellIs" dxfId="7896" priority="869" operator="lessThan">
      <formula>0</formula>
    </cfRule>
  </conditionalFormatting>
  <conditionalFormatting sqref="E21">
    <cfRule type="cellIs" dxfId="7895" priority="870" operator="lessThan">
      <formula>0</formula>
    </cfRule>
  </conditionalFormatting>
  <conditionalFormatting sqref="E21">
    <cfRule type="cellIs" dxfId="7894" priority="871" operator="lessThan">
      <formula>0</formula>
    </cfRule>
  </conditionalFormatting>
  <conditionalFormatting sqref="F21:G21">
    <cfRule type="cellIs" dxfId="7893" priority="558" operator="lessThan">
      <formula>0</formula>
    </cfRule>
  </conditionalFormatting>
  <conditionalFormatting sqref="F21:G21">
    <cfRule type="cellIs" dxfId="7892" priority="557" operator="lessThan">
      <formula>0</formula>
    </cfRule>
  </conditionalFormatting>
  <conditionalFormatting sqref="F21:G21">
    <cfRule type="cellIs" dxfId="7891" priority="548" operator="lessThan">
      <formula>0</formula>
    </cfRule>
  </conditionalFormatting>
  <conditionalFormatting sqref="F21:G21">
    <cfRule type="cellIs" dxfId="7890" priority="545" operator="lessThan">
      <formula>0</formula>
    </cfRule>
  </conditionalFormatting>
  <conditionalFormatting sqref="F21:G21">
    <cfRule type="cellIs" dxfId="7889" priority="554" operator="lessThan">
      <formula>0</formula>
    </cfRule>
  </conditionalFormatting>
  <conditionalFormatting sqref="F21:G21">
    <cfRule type="cellIs" dxfId="7888" priority="553" operator="lessThan">
      <formula>0</formula>
    </cfRule>
  </conditionalFormatting>
  <conditionalFormatting sqref="F21:G21">
    <cfRule type="cellIs" dxfId="7887" priority="552" operator="lessThan">
      <formula>0</formula>
    </cfRule>
  </conditionalFormatting>
  <conditionalFormatting sqref="F21:G21">
    <cfRule type="cellIs" dxfId="7886" priority="555" operator="lessThan">
      <formula>0</formula>
    </cfRule>
  </conditionalFormatting>
  <conditionalFormatting sqref="F21:G21">
    <cfRule type="cellIs" dxfId="7885" priority="556" operator="lessThan">
      <formula>0</formula>
    </cfRule>
  </conditionalFormatting>
  <conditionalFormatting sqref="F21:G21">
    <cfRule type="cellIs" dxfId="7884" priority="550" operator="lessThan">
      <formula>0</formula>
    </cfRule>
  </conditionalFormatting>
  <conditionalFormatting sqref="F21:G21">
    <cfRule type="cellIs" dxfId="7883" priority="551" operator="lessThan">
      <formula>0</formula>
    </cfRule>
  </conditionalFormatting>
  <conditionalFormatting sqref="F21:G21">
    <cfRule type="cellIs" dxfId="7882" priority="549" operator="lessThan">
      <formula>0</formula>
    </cfRule>
  </conditionalFormatting>
  <conditionalFormatting sqref="F21:G21">
    <cfRule type="cellIs" dxfId="7881" priority="546" operator="lessThan">
      <formula>0</formula>
    </cfRule>
  </conditionalFormatting>
  <conditionalFormatting sqref="F21:G21">
    <cfRule type="cellIs" dxfId="7880" priority="547" operator="lessThan">
      <formula>0</formula>
    </cfRule>
  </conditionalFormatting>
  <conditionalFormatting sqref="F21:G21">
    <cfRule type="cellIs" dxfId="7879" priority="527" operator="lessThan">
      <formula>0</formula>
    </cfRule>
  </conditionalFormatting>
  <conditionalFormatting sqref="F21:G21">
    <cfRule type="cellIs" dxfId="7878" priority="526" operator="lessThan">
      <formula>0</formula>
    </cfRule>
  </conditionalFormatting>
  <conditionalFormatting sqref="F21:G21">
    <cfRule type="cellIs" dxfId="7877" priority="525" operator="lessThan">
      <formula>0</formula>
    </cfRule>
  </conditionalFormatting>
  <conditionalFormatting sqref="F21:G21">
    <cfRule type="cellIs" dxfId="7876" priority="524" operator="lessThan">
      <formula>0</formula>
    </cfRule>
  </conditionalFormatting>
  <conditionalFormatting sqref="F21:G21">
    <cfRule type="cellIs" dxfId="7875" priority="523" operator="lessThan">
      <formula>0</formula>
    </cfRule>
  </conditionalFormatting>
  <conditionalFormatting sqref="F21:G21">
    <cfRule type="cellIs" dxfId="7874" priority="522" operator="lessThan">
      <formula>0</formula>
    </cfRule>
  </conditionalFormatting>
  <conditionalFormatting sqref="F21:G21">
    <cfRule type="cellIs" dxfId="7873" priority="520" operator="lessThan">
      <formula>0</formula>
    </cfRule>
  </conditionalFormatting>
  <conditionalFormatting sqref="F21:G21">
    <cfRule type="cellIs" dxfId="7872" priority="519" operator="lessThan">
      <formula>0</formula>
    </cfRule>
  </conditionalFormatting>
  <conditionalFormatting sqref="F21:G21">
    <cfRule type="cellIs" dxfId="7871" priority="518" operator="lessThan">
      <formula>0</formula>
    </cfRule>
  </conditionalFormatting>
  <conditionalFormatting sqref="F21:G21">
    <cfRule type="cellIs" dxfId="7870" priority="517" operator="lessThan">
      <formula>0</formula>
    </cfRule>
  </conditionalFormatting>
  <conditionalFormatting sqref="F21:G21">
    <cfRule type="cellIs" dxfId="7869" priority="516" operator="lessThan">
      <formula>0</formula>
    </cfRule>
  </conditionalFormatting>
  <conditionalFormatting sqref="F21:G21">
    <cfRule type="cellIs" dxfId="7868" priority="513" operator="lessThan">
      <formula>0</formula>
    </cfRule>
  </conditionalFormatting>
  <conditionalFormatting sqref="F21:G21">
    <cfRule type="cellIs" dxfId="7867" priority="544" operator="lessThan">
      <formula>0</formula>
    </cfRule>
  </conditionalFormatting>
  <conditionalFormatting sqref="F21:G21">
    <cfRule type="cellIs" dxfId="7866" priority="543" operator="lessThan">
      <formula>0</formula>
    </cfRule>
  </conditionalFormatting>
  <conditionalFormatting sqref="F21:G21">
    <cfRule type="cellIs" dxfId="7865" priority="515" operator="lessThan">
      <formula>0</formula>
    </cfRule>
  </conditionalFormatting>
  <conditionalFormatting sqref="F21:G21">
    <cfRule type="cellIs" dxfId="7864" priority="514" operator="lessThan">
      <formula>0</formula>
    </cfRule>
  </conditionalFormatting>
  <conditionalFormatting sqref="F21:G21">
    <cfRule type="cellIs" dxfId="7863" priority="510" operator="lessThan">
      <formula>0</formula>
    </cfRule>
  </conditionalFormatting>
  <conditionalFormatting sqref="F21:G21">
    <cfRule type="cellIs" dxfId="7862" priority="532" operator="lessThan">
      <formula>0</formula>
    </cfRule>
  </conditionalFormatting>
  <conditionalFormatting sqref="F21:G21">
    <cfRule type="cellIs" dxfId="7861" priority="531" operator="lessThan">
      <formula>0</formula>
    </cfRule>
  </conditionalFormatting>
  <conditionalFormatting sqref="F21:G21">
    <cfRule type="cellIs" dxfId="7860" priority="540" operator="lessThan">
      <formula>0</formula>
    </cfRule>
  </conditionalFormatting>
  <conditionalFormatting sqref="F21:G21">
    <cfRule type="cellIs" dxfId="7859" priority="538" operator="lessThan">
      <formula>0</formula>
    </cfRule>
  </conditionalFormatting>
  <conditionalFormatting sqref="F21:G21">
    <cfRule type="cellIs" dxfId="7858" priority="541" operator="lessThan">
      <formula>0</formula>
    </cfRule>
  </conditionalFormatting>
  <conditionalFormatting sqref="F21:G21">
    <cfRule type="cellIs" dxfId="7857" priority="542" operator="lessThan">
      <formula>0</formula>
    </cfRule>
  </conditionalFormatting>
  <conditionalFormatting sqref="F21:G21">
    <cfRule type="cellIs" dxfId="7856" priority="539" operator="lessThan">
      <formula>0</formula>
    </cfRule>
  </conditionalFormatting>
  <conditionalFormatting sqref="F21:G21">
    <cfRule type="cellIs" dxfId="7855" priority="537" operator="lessThan">
      <formula>0</formula>
    </cfRule>
  </conditionalFormatting>
  <conditionalFormatting sqref="F21:G21">
    <cfRule type="cellIs" dxfId="7854" priority="536" operator="lessThan">
      <formula>0</formula>
    </cfRule>
  </conditionalFormatting>
  <conditionalFormatting sqref="F21:G21">
    <cfRule type="cellIs" dxfId="7853" priority="534" operator="lessThan">
      <formula>0</formula>
    </cfRule>
  </conditionalFormatting>
  <conditionalFormatting sqref="F21:G21">
    <cfRule type="cellIs" dxfId="7852" priority="533" operator="lessThan">
      <formula>0</formula>
    </cfRule>
  </conditionalFormatting>
  <conditionalFormatting sqref="F21:G21">
    <cfRule type="cellIs" dxfId="7851" priority="535" operator="lessThan">
      <formula>0</formula>
    </cfRule>
  </conditionalFormatting>
  <conditionalFormatting sqref="F21:G21">
    <cfRule type="cellIs" dxfId="7850" priority="530" operator="lessThan">
      <formula>0</formula>
    </cfRule>
  </conditionalFormatting>
  <conditionalFormatting sqref="F21:G21">
    <cfRule type="cellIs" dxfId="7849" priority="528" operator="lessThan">
      <formula>0</formula>
    </cfRule>
  </conditionalFormatting>
  <conditionalFormatting sqref="F21:G21">
    <cfRule type="cellIs" dxfId="7848" priority="529" operator="lessThan">
      <formula>0</formula>
    </cfRule>
  </conditionalFormatting>
  <conditionalFormatting sqref="F21:G21">
    <cfRule type="cellIs" dxfId="7847" priority="504" operator="lessThan">
      <formula>0</formula>
    </cfRule>
  </conditionalFormatting>
  <conditionalFormatting sqref="F21:G21">
    <cfRule type="cellIs" dxfId="7846" priority="521" operator="lessThan">
      <formula>0</formula>
    </cfRule>
  </conditionalFormatting>
  <conditionalFormatting sqref="F21:G21">
    <cfRule type="cellIs" dxfId="7845" priority="512" operator="lessThan">
      <formula>0</formula>
    </cfRule>
  </conditionalFormatting>
  <conditionalFormatting sqref="F21:G21">
    <cfRule type="cellIs" dxfId="7844" priority="511" operator="lessThan">
      <formula>0</formula>
    </cfRule>
  </conditionalFormatting>
  <conditionalFormatting sqref="F21:G21">
    <cfRule type="cellIs" dxfId="7843" priority="508" operator="lessThan">
      <formula>0</formula>
    </cfRule>
  </conditionalFormatting>
  <conditionalFormatting sqref="F21:G21">
    <cfRule type="cellIs" dxfId="7842" priority="509" operator="lessThan">
      <formula>0</formula>
    </cfRule>
  </conditionalFormatting>
  <conditionalFormatting sqref="F21:G21">
    <cfRule type="cellIs" dxfId="7841" priority="505" operator="lessThan">
      <formula>0</formula>
    </cfRule>
  </conditionalFormatting>
  <conditionalFormatting sqref="F21:G21">
    <cfRule type="cellIs" dxfId="7840" priority="506" operator="lessThan">
      <formula>0</formula>
    </cfRule>
  </conditionalFormatting>
  <conditionalFormatting sqref="F21:G21">
    <cfRule type="cellIs" dxfId="7839" priority="507" operator="lessThan">
      <formula>0</formula>
    </cfRule>
  </conditionalFormatting>
  <conditionalFormatting sqref="F21:G21">
    <cfRule type="cellIs" dxfId="7838" priority="503" operator="lessThan">
      <formula>0</formula>
    </cfRule>
  </conditionalFormatting>
  <conditionalFormatting sqref="F21:G21">
    <cfRule type="cellIs" dxfId="7837" priority="502" operator="lessThan">
      <formula>0</formula>
    </cfRule>
  </conditionalFormatting>
  <conditionalFormatting sqref="F21:G21">
    <cfRule type="cellIs" dxfId="7836" priority="500" operator="lessThan">
      <formula>0</formula>
    </cfRule>
  </conditionalFormatting>
  <conditionalFormatting sqref="F21:G21">
    <cfRule type="cellIs" dxfId="7835" priority="501" operator="lessThan">
      <formula>0</formula>
    </cfRule>
  </conditionalFormatting>
  <conditionalFormatting sqref="F21:G21">
    <cfRule type="cellIs" dxfId="7834" priority="497" operator="lessThan">
      <formula>0</formula>
    </cfRule>
  </conditionalFormatting>
  <conditionalFormatting sqref="F21:G21">
    <cfRule type="cellIs" dxfId="7833" priority="498" operator="lessThan">
      <formula>0</formula>
    </cfRule>
  </conditionalFormatting>
  <conditionalFormatting sqref="F21:G21">
    <cfRule type="cellIs" dxfId="7832" priority="499" operator="lessThan">
      <formula>0</formula>
    </cfRule>
  </conditionalFormatting>
  <conditionalFormatting sqref="D67">
    <cfRule type="cellIs" dxfId="7831" priority="187" operator="lessThan">
      <formula>0</formula>
    </cfRule>
  </conditionalFormatting>
  <conditionalFormatting sqref="D67">
    <cfRule type="cellIs" dxfId="7830" priority="248" operator="lessThan">
      <formula>0</formula>
    </cfRule>
  </conditionalFormatting>
  <conditionalFormatting sqref="D67">
    <cfRule type="cellIs" dxfId="7829" priority="247" operator="lessThan">
      <formula>0</formula>
    </cfRule>
  </conditionalFormatting>
  <conditionalFormatting sqref="D67">
    <cfRule type="cellIs" dxfId="7828" priority="238" operator="lessThan">
      <formula>0</formula>
    </cfRule>
  </conditionalFormatting>
  <conditionalFormatting sqref="D67">
    <cfRule type="cellIs" dxfId="7827" priority="235" operator="lessThan">
      <formula>0</formula>
    </cfRule>
  </conditionalFormatting>
  <conditionalFormatting sqref="D67">
    <cfRule type="cellIs" dxfId="7826" priority="244" operator="lessThan">
      <formula>0</formula>
    </cfRule>
  </conditionalFormatting>
  <conditionalFormatting sqref="D67">
    <cfRule type="cellIs" dxfId="7825" priority="243" operator="lessThan">
      <formula>0</formula>
    </cfRule>
  </conditionalFormatting>
  <conditionalFormatting sqref="D67">
    <cfRule type="cellIs" dxfId="7824" priority="242" operator="lessThan">
      <formula>0</formula>
    </cfRule>
  </conditionalFormatting>
  <conditionalFormatting sqref="D67">
    <cfRule type="cellIs" dxfId="7823" priority="245" operator="lessThan">
      <formula>0</formula>
    </cfRule>
  </conditionalFormatting>
  <conditionalFormatting sqref="D67">
    <cfRule type="cellIs" dxfId="7822" priority="246" operator="lessThan">
      <formula>0</formula>
    </cfRule>
  </conditionalFormatting>
  <conditionalFormatting sqref="D67">
    <cfRule type="cellIs" dxfId="7821" priority="240" operator="lessThan">
      <formula>0</formula>
    </cfRule>
  </conditionalFormatting>
  <conditionalFormatting sqref="D67">
    <cfRule type="cellIs" dxfId="7820" priority="241" operator="lessThan">
      <formula>0</formula>
    </cfRule>
  </conditionalFormatting>
  <conditionalFormatting sqref="D67">
    <cfRule type="cellIs" dxfId="7819" priority="239" operator="lessThan">
      <formula>0</formula>
    </cfRule>
  </conditionalFormatting>
  <conditionalFormatting sqref="D67">
    <cfRule type="cellIs" dxfId="7818" priority="236" operator="lessThan">
      <formula>0</formula>
    </cfRule>
  </conditionalFormatting>
  <conditionalFormatting sqref="D67">
    <cfRule type="cellIs" dxfId="7817" priority="237" operator="lessThan">
      <formula>0</formula>
    </cfRule>
  </conditionalFormatting>
  <conditionalFormatting sqref="D67">
    <cfRule type="cellIs" dxfId="7816" priority="217" operator="lessThan">
      <formula>0</formula>
    </cfRule>
  </conditionalFormatting>
  <conditionalFormatting sqref="D67">
    <cfRule type="cellIs" dxfId="7815" priority="216" operator="lessThan">
      <formula>0</formula>
    </cfRule>
  </conditionalFormatting>
  <conditionalFormatting sqref="D67">
    <cfRule type="cellIs" dxfId="7814" priority="215" operator="lessThan">
      <formula>0</formula>
    </cfRule>
  </conditionalFormatting>
  <conditionalFormatting sqref="D67">
    <cfRule type="cellIs" dxfId="7813" priority="214" operator="lessThan">
      <formula>0</formula>
    </cfRule>
  </conditionalFormatting>
  <conditionalFormatting sqref="D67">
    <cfRule type="cellIs" dxfId="7812" priority="213" operator="lessThan">
      <formula>0</formula>
    </cfRule>
  </conditionalFormatting>
  <conditionalFormatting sqref="D67">
    <cfRule type="cellIs" dxfId="7811" priority="212" operator="lessThan">
      <formula>0</formula>
    </cfRule>
  </conditionalFormatting>
  <conditionalFormatting sqref="D67">
    <cfRule type="cellIs" dxfId="7810" priority="210" operator="lessThan">
      <formula>0</formula>
    </cfRule>
  </conditionalFormatting>
  <conditionalFormatting sqref="D67">
    <cfRule type="cellIs" dxfId="7809" priority="209" operator="lessThan">
      <formula>0</formula>
    </cfRule>
  </conditionalFormatting>
  <conditionalFormatting sqref="D67">
    <cfRule type="cellIs" dxfId="7808" priority="208" operator="lessThan">
      <formula>0</formula>
    </cfRule>
  </conditionalFormatting>
  <conditionalFormatting sqref="D67">
    <cfRule type="cellIs" dxfId="7807" priority="207" operator="lessThan">
      <formula>0</formula>
    </cfRule>
  </conditionalFormatting>
  <conditionalFormatting sqref="D67">
    <cfRule type="cellIs" dxfId="7806" priority="206" operator="lessThan">
      <formula>0</formula>
    </cfRule>
  </conditionalFormatting>
  <conditionalFormatting sqref="D67">
    <cfRule type="cellIs" dxfId="7805" priority="203" operator="lessThan">
      <formula>0</formula>
    </cfRule>
  </conditionalFormatting>
  <conditionalFormatting sqref="D67">
    <cfRule type="cellIs" dxfId="7804" priority="234" operator="lessThan">
      <formula>0</formula>
    </cfRule>
  </conditionalFormatting>
  <conditionalFormatting sqref="D67">
    <cfRule type="cellIs" dxfId="7803" priority="233" operator="lessThan">
      <formula>0</formula>
    </cfRule>
  </conditionalFormatting>
  <conditionalFormatting sqref="D67">
    <cfRule type="cellIs" dxfId="7802" priority="205" operator="lessThan">
      <formula>0</formula>
    </cfRule>
  </conditionalFormatting>
  <conditionalFormatting sqref="D67">
    <cfRule type="cellIs" dxfId="7801" priority="204" operator="lessThan">
      <formula>0</formula>
    </cfRule>
  </conditionalFormatting>
  <conditionalFormatting sqref="D67">
    <cfRule type="cellIs" dxfId="7800" priority="200" operator="lessThan">
      <formula>0</formula>
    </cfRule>
  </conditionalFormatting>
  <conditionalFormatting sqref="D67">
    <cfRule type="cellIs" dxfId="7799" priority="222" operator="lessThan">
      <formula>0</formula>
    </cfRule>
  </conditionalFormatting>
  <conditionalFormatting sqref="D67">
    <cfRule type="cellIs" dxfId="7798" priority="221" operator="lessThan">
      <formula>0</formula>
    </cfRule>
  </conditionalFormatting>
  <conditionalFormatting sqref="D67">
    <cfRule type="cellIs" dxfId="7797" priority="230" operator="lessThan">
      <formula>0</formula>
    </cfRule>
  </conditionalFormatting>
  <conditionalFormatting sqref="D67">
    <cfRule type="cellIs" dxfId="7796" priority="228" operator="lessThan">
      <formula>0</formula>
    </cfRule>
  </conditionalFormatting>
  <conditionalFormatting sqref="D67">
    <cfRule type="cellIs" dxfId="7795" priority="231" operator="lessThan">
      <formula>0</formula>
    </cfRule>
  </conditionalFormatting>
  <conditionalFormatting sqref="D67">
    <cfRule type="cellIs" dxfId="7794" priority="232" operator="lessThan">
      <formula>0</formula>
    </cfRule>
  </conditionalFormatting>
  <conditionalFormatting sqref="D67">
    <cfRule type="cellIs" dxfId="7793" priority="229" operator="lessThan">
      <formula>0</formula>
    </cfRule>
  </conditionalFormatting>
  <conditionalFormatting sqref="D67">
    <cfRule type="cellIs" dxfId="7792" priority="227" operator="lessThan">
      <formula>0</formula>
    </cfRule>
  </conditionalFormatting>
  <conditionalFormatting sqref="D67">
    <cfRule type="cellIs" dxfId="7791" priority="226" operator="lessThan">
      <formula>0</formula>
    </cfRule>
  </conditionalFormatting>
  <conditionalFormatting sqref="D67">
    <cfRule type="cellIs" dxfId="7790" priority="224" operator="lessThan">
      <formula>0</formula>
    </cfRule>
  </conditionalFormatting>
  <conditionalFormatting sqref="D67">
    <cfRule type="cellIs" dxfId="7789" priority="223" operator="lessThan">
      <formula>0</formula>
    </cfRule>
  </conditionalFormatting>
  <conditionalFormatting sqref="D67">
    <cfRule type="cellIs" dxfId="7788" priority="225" operator="lessThan">
      <formula>0</formula>
    </cfRule>
  </conditionalFormatting>
  <conditionalFormatting sqref="D67">
    <cfRule type="cellIs" dxfId="7787" priority="220" operator="lessThan">
      <formula>0</formula>
    </cfRule>
  </conditionalFormatting>
  <conditionalFormatting sqref="D67">
    <cfRule type="cellIs" dxfId="7786" priority="218" operator="lessThan">
      <formula>0</formula>
    </cfRule>
  </conditionalFormatting>
  <conditionalFormatting sqref="D67">
    <cfRule type="cellIs" dxfId="7785" priority="219" operator="lessThan">
      <formula>0</formula>
    </cfRule>
  </conditionalFormatting>
  <conditionalFormatting sqref="D67">
    <cfRule type="cellIs" dxfId="7784" priority="194" operator="lessThan">
      <formula>0</formula>
    </cfRule>
  </conditionalFormatting>
  <conditionalFormatting sqref="D67">
    <cfRule type="cellIs" dxfId="7783" priority="211" operator="lessThan">
      <formula>0</formula>
    </cfRule>
  </conditionalFormatting>
  <conditionalFormatting sqref="D67">
    <cfRule type="cellIs" dxfId="7782" priority="202" operator="lessThan">
      <formula>0</formula>
    </cfRule>
  </conditionalFormatting>
  <conditionalFormatting sqref="D67">
    <cfRule type="cellIs" dxfId="7781" priority="201" operator="lessThan">
      <formula>0</formula>
    </cfRule>
  </conditionalFormatting>
  <conditionalFormatting sqref="D67">
    <cfRule type="cellIs" dxfId="7780" priority="198" operator="lessThan">
      <formula>0</formula>
    </cfRule>
  </conditionalFormatting>
  <conditionalFormatting sqref="D67">
    <cfRule type="cellIs" dxfId="7779" priority="199" operator="lessThan">
      <formula>0</formula>
    </cfRule>
  </conditionalFormatting>
  <conditionalFormatting sqref="D67">
    <cfRule type="cellIs" dxfId="7778" priority="195" operator="lessThan">
      <formula>0</formula>
    </cfRule>
  </conditionalFormatting>
  <conditionalFormatting sqref="D67">
    <cfRule type="cellIs" dxfId="7777" priority="196" operator="lessThan">
      <formula>0</formula>
    </cfRule>
  </conditionalFormatting>
  <conditionalFormatting sqref="D67">
    <cfRule type="cellIs" dxfId="7776" priority="197" operator="lessThan">
      <formula>0</formula>
    </cfRule>
  </conditionalFormatting>
  <conditionalFormatting sqref="D67">
    <cfRule type="cellIs" dxfId="7775" priority="193" operator="lessThan">
      <formula>0</formula>
    </cfRule>
  </conditionalFormatting>
  <conditionalFormatting sqref="D67">
    <cfRule type="cellIs" dxfId="7774" priority="192" operator="lessThan">
      <formula>0</formula>
    </cfRule>
  </conditionalFormatting>
  <conditionalFormatting sqref="D67">
    <cfRule type="cellIs" dxfId="7773" priority="190" operator="lessThan">
      <formula>0</formula>
    </cfRule>
  </conditionalFormatting>
  <conditionalFormatting sqref="D67">
    <cfRule type="cellIs" dxfId="7772" priority="191" operator="lessThan">
      <formula>0</formula>
    </cfRule>
  </conditionalFormatting>
  <conditionalFormatting sqref="D67">
    <cfRule type="cellIs" dxfId="7771" priority="188" operator="lessThan">
      <formula>0</formula>
    </cfRule>
  </conditionalFormatting>
  <conditionalFormatting sqref="D67">
    <cfRule type="cellIs" dxfId="7770" priority="189" operator="lessThan">
      <formula>0</formula>
    </cfRule>
  </conditionalFormatting>
  <conditionalFormatting sqref="E67">
    <cfRule type="cellIs" dxfId="7769" priority="186" operator="lessThan">
      <formula>0</formula>
    </cfRule>
  </conditionalFormatting>
  <conditionalFormatting sqref="E67">
    <cfRule type="cellIs" dxfId="7768" priority="185" operator="lessThan">
      <formula>0</formula>
    </cfRule>
  </conditionalFormatting>
  <conditionalFormatting sqref="E67">
    <cfRule type="cellIs" dxfId="7767" priority="176" operator="lessThan">
      <formula>0</formula>
    </cfRule>
  </conditionalFormatting>
  <conditionalFormatting sqref="E67">
    <cfRule type="cellIs" dxfId="7766" priority="173" operator="lessThan">
      <formula>0</formula>
    </cfRule>
  </conditionalFormatting>
  <conditionalFormatting sqref="E67">
    <cfRule type="cellIs" dxfId="7765" priority="182" operator="lessThan">
      <formula>0</formula>
    </cfRule>
  </conditionalFormatting>
  <conditionalFormatting sqref="E67">
    <cfRule type="cellIs" dxfId="7764" priority="181" operator="lessThan">
      <formula>0</formula>
    </cfRule>
  </conditionalFormatting>
  <conditionalFormatting sqref="E67">
    <cfRule type="cellIs" dxfId="7763" priority="180" operator="lessThan">
      <formula>0</formula>
    </cfRule>
  </conditionalFormatting>
  <conditionalFormatting sqref="E67">
    <cfRule type="cellIs" dxfId="7762" priority="183" operator="lessThan">
      <formula>0</formula>
    </cfRule>
  </conditionalFormatting>
  <conditionalFormatting sqref="E67">
    <cfRule type="cellIs" dxfId="7761" priority="184" operator="lessThan">
      <formula>0</formula>
    </cfRule>
  </conditionalFormatting>
  <conditionalFormatting sqref="E67">
    <cfRule type="cellIs" dxfId="7760" priority="178" operator="lessThan">
      <formula>0</formula>
    </cfRule>
  </conditionalFormatting>
  <conditionalFormatting sqref="E67">
    <cfRule type="cellIs" dxfId="7759" priority="179" operator="lessThan">
      <formula>0</formula>
    </cfRule>
  </conditionalFormatting>
  <conditionalFormatting sqref="E67">
    <cfRule type="cellIs" dxfId="7758" priority="177" operator="lessThan">
      <formula>0</formula>
    </cfRule>
  </conditionalFormatting>
  <conditionalFormatting sqref="E67">
    <cfRule type="cellIs" dxfId="7757" priority="174" operator="lessThan">
      <formula>0</formula>
    </cfRule>
  </conditionalFormatting>
  <conditionalFormatting sqref="E67">
    <cfRule type="cellIs" dxfId="7756" priority="175" operator="lessThan">
      <formula>0</formula>
    </cfRule>
  </conditionalFormatting>
  <conditionalFormatting sqref="E67">
    <cfRule type="cellIs" dxfId="7755" priority="155" operator="lessThan">
      <formula>0</formula>
    </cfRule>
  </conditionalFormatting>
  <conditionalFormatting sqref="E67">
    <cfRule type="cellIs" dxfId="7754" priority="154" operator="lessThan">
      <formula>0</formula>
    </cfRule>
  </conditionalFormatting>
  <conditionalFormatting sqref="E67">
    <cfRule type="cellIs" dxfId="7753" priority="153" operator="lessThan">
      <formula>0</formula>
    </cfRule>
  </conditionalFormatting>
  <conditionalFormatting sqref="E67">
    <cfRule type="cellIs" dxfId="7752" priority="152" operator="lessThan">
      <formula>0</formula>
    </cfRule>
  </conditionalFormatting>
  <conditionalFormatting sqref="E67">
    <cfRule type="cellIs" dxfId="7751" priority="151" operator="lessThan">
      <formula>0</formula>
    </cfRule>
  </conditionalFormatting>
  <conditionalFormatting sqref="E67">
    <cfRule type="cellIs" dxfId="7750" priority="150" operator="lessThan">
      <formula>0</formula>
    </cfRule>
  </conditionalFormatting>
  <conditionalFormatting sqref="E67">
    <cfRule type="cellIs" dxfId="7749" priority="148" operator="lessThan">
      <formula>0</formula>
    </cfRule>
  </conditionalFormatting>
  <conditionalFormatting sqref="E67">
    <cfRule type="cellIs" dxfId="7748" priority="147" operator="lessThan">
      <formula>0</formula>
    </cfRule>
  </conditionalFormatting>
  <conditionalFormatting sqref="E67">
    <cfRule type="cellIs" dxfId="7747" priority="146" operator="lessThan">
      <formula>0</formula>
    </cfRule>
  </conditionalFormatting>
  <conditionalFormatting sqref="E67">
    <cfRule type="cellIs" dxfId="7746" priority="145" operator="lessThan">
      <formula>0</formula>
    </cfRule>
  </conditionalFormatting>
  <conditionalFormatting sqref="E67">
    <cfRule type="cellIs" dxfId="7745" priority="144" operator="lessThan">
      <formula>0</formula>
    </cfRule>
  </conditionalFormatting>
  <conditionalFormatting sqref="E67">
    <cfRule type="cellIs" dxfId="7744" priority="141" operator="lessThan">
      <formula>0</formula>
    </cfRule>
  </conditionalFormatting>
  <conditionalFormatting sqref="E67">
    <cfRule type="cellIs" dxfId="7743" priority="172" operator="lessThan">
      <formula>0</formula>
    </cfRule>
  </conditionalFormatting>
  <conditionalFormatting sqref="E67">
    <cfRule type="cellIs" dxfId="7742" priority="171" operator="lessThan">
      <formula>0</formula>
    </cfRule>
  </conditionalFormatting>
  <conditionalFormatting sqref="E67">
    <cfRule type="cellIs" dxfId="7741" priority="143" operator="lessThan">
      <formula>0</formula>
    </cfRule>
  </conditionalFormatting>
  <conditionalFormatting sqref="E67">
    <cfRule type="cellIs" dxfId="7740" priority="142" operator="lessThan">
      <formula>0</formula>
    </cfRule>
  </conditionalFormatting>
  <conditionalFormatting sqref="E67">
    <cfRule type="cellIs" dxfId="7739" priority="138" operator="lessThan">
      <formula>0</formula>
    </cfRule>
  </conditionalFormatting>
  <conditionalFormatting sqref="E67">
    <cfRule type="cellIs" dxfId="7738" priority="160" operator="lessThan">
      <formula>0</formula>
    </cfRule>
  </conditionalFormatting>
  <conditionalFormatting sqref="E67">
    <cfRule type="cellIs" dxfId="7737" priority="159" operator="lessThan">
      <formula>0</formula>
    </cfRule>
  </conditionalFormatting>
  <conditionalFormatting sqref="E67">
    <cfRule type="cellIs" dxfId="7736" priority="168" operator="lessThan">
      <formula>0</formula>
    </cfRule>
  </conditionalFormatting>
  <conditionalFormatting sqref="E67">
    <cfRule type="cellIs" dxfId="7735" priority="166" operator="lessThan">
      <formula>0</formula>
    </cfRule>
  </conditionalFormatting>
  <conditionalFormatting sqref="E67">
    <cfRule type="cellIs" dxfId="7734" priority="169" operator="lessThan">
      <formula>0</formula>
    </cfRule>
  </conditionalFormatting>
  <conditionalFormatting sqref="E67">
    <cfRule type="cellIs" dxfId="7733" priority="170" operator="lessThan">
      <formula>0</formula>
    </cfRule>
  </conditionalFormatting>
  <conditionalFormatting sqref="E67">
    <cfRule type="cellIs" dxfId="7732" priority="167" operator="lessThan">
      <formula>0</formula>
    </cfRule>
  </conditionalFormatting>
  <conditionalFormatting sqref="E67">
    <cfRule type="cellIs" dxfId="7731" priority="165" operator="lessThan">
      <formula>0</formula>
    </cfRule>
  </conditionalFormatting>
  <conditionalFormatting sqref="E67">
    <cfRule type="cellIs" dxfId="7730" priority="164" operator="lessThan">
      <formula>0</formula>
    </cfRule>
  </conditionalFormatting>
  <conditionalFormatting sqref="E67">
    <cfRule type="cellIs" dxfId="7729" priority="162" operator="lessThan">
      <formula>0</formula>
    </cfRule>
  </conditionalFormatting>
  <conditionalFormatting sqref="E67">
    <cfRule type="cellIs" dxfId="7728" priority="161" operator="lessThan">
      <formula>0</formula>
    </cfRule>
  </conditionalFormatting>
  <conditionalFormatting sqref="E67">
    <cfRule type="cellIs" dxfId="7727" priority="163" operator="lessThan">
      <formula>0</formula>
    </cfRule>
  </conditionalFormatting>
  <conditionalFormatting sqref="E67">
    <cfRule type="cellIs" dxfId="7726" priority="158" operator="lessThan">
      <formula>0</formula>
    </cfRule>
  </conditionalFormatting>
  <conditionalFormatting sqref="E67">
    <cfRule type="cellIs" dxfId="7725" priority="156" operator="lessThan">
      <formula>0</formula>
    </cfRule>
  </conditionalFormatting>
  <conditionalFormatting sqref="E67">
    <cfRule type="cellIs" dxfId="7724" priority="157" operator="lessThan">
      <formula>0</formula>
    </cfRule>
  </conditionalFormatting>
  <conditionalFormatting sqref="E67">
    <cfRule type="cellIs" dxfId="7723" priority="132" operator="lessThan">
      <formula>0</formula>
    </cfRule>
  </conditionalFormatting>
  <conditionalFormatting sqref="E67">
    <cfRule type="cellIs" dxfId="7722" priority="149" operator="lessThan">
      <formula>0</formula>
    </cfRule>
  </conditionalFormatting>
  <conditionalFormatting sqref="E67">
    <cfRule type="cellIs" dxfId="7721" priority="140" operator="lessThan">
      <formula>0</formula>
    </cfRule>
  </conditionalFormatting>
  <conditionalFormatting sqref="E67">
    <cfRule type="cellIs" dxfId="7720" priority="139" operator="lessThan">
      <formula>0</formula>
    </cfRule>
  </conditionalFormatting>
  <conditionalFormatting sqref="E67">
    <cfRule type="cellIs" dxfId="7719" priority="136" operator="lessThan">
      <formula>0</formula>
    </cfRule>
  </conditionalFormatting>
  <conditionalFormatting sqref="E67">
    <cfRule type="cellIs" dxfId="7718" priority="137" operator="lessThan">
      <formula>0</formula>
    </cfRule>
  </conditionalFormatting>
  <conditionalFormatting sqref="E67">
    <cfRule type="cellIs" dxfId="7717" priority="133" operator="lessThan">
      <formula>0</formula>
    </cfRule>
  </conditionalFormatting>
  <conditionalFormatting sqref="E67">
    <cfRule type="cellIs" dxfId="7716" priority="134" operator="lessThan">
      <formula>0</formula>
    </cfRule>
  </conditionalFormatting>
  <conditionalFormatting sqref="E67">
    <cfRule type="cellIs" dxfId="7715" priority="135" operator="lessThan">
      <formula>0</formula>
    </cfRule>
  </conditionalFormatting>
  <conditionalFormatting sqref="E67">
    <cfRule type="cellIs" dxfId="7714" priority="131" operator="lessThan">
      <formula>0</formula>
    </cfRule>
  </conditionalFormatting>
  <conditionalFormatting sqref="E67">
    <cfRule type="cellIs" dxfId="7713" priority="130" operator="lessThan">
      <formula>0</formula>
    </cfRule>
  </conditionalFormatting>
  <conditionalFormatting sqref="E67">
    <cfRule type="cellIs" dxfId="7712" priority="128" operator="lessThan">
      <formula>0</formula>
    </cfRule>
  </conditionalFormatting>
  <conditionalFormatting sqref="E67">
    <cfRule type="cellIs" dxfId="7711" priority="129" operator="lessThan">
      <formula>0</formula>
    </cfRule>
  </conditionalFormatting>
  <conditionalFormatting sqref="E67">
    <cfRule type="cellIs" dxfId="7710" priority="125" operator="lessThan">
      <formula>0</formula>
    </cfRule>
  </conditionalFormatting>
  <conditionalFormatting sqref="E67">
    <cfRule type="cellIs" dxfId="7709" priority="126" operator="lessThan">
      <formula>0</formula>
    </cfRule>
  </conditionalFormatting>
  <conditionalFormatting sqref="E67">
    <cfRule type="cellIs" dxfId="7708" priority="127" operator="lessThan">
      <formula>0</formula>
    </cfRule>
  </conditionalFormatting>
  <conditionalFormatting sqref="C21">
    <cfRule type="cellIs" dxfId="7707" priority="372" operator="lessThan">
      <formula>0</formula>
    </cfRule>
  </conditionalFormatting>
  <conditionalFormatting sqref="C21">
    <cfRule type="cellIs" dxfId="7706" priority="371" operator="lessThan">
      <formula>0</formula>
    </cfRule>
  </conditionalFormatting>
  <conditionalFormatting sqref="C21">
    <cfRule type="cellIs" dxfId="7705" priority="362" operator="lessThan">
      <formula>0</formula>
    </cfRule>
  </conditionalFormatting>
  <conditionalFormatting sqref="C21">
    <cfRule type="cellIs" dxfId="7704" priority="359" operator="lessThan">
      <formula>0</formula>
    </cfRule>
  </conditionalFormatting>
  <conditionalFormatting sqref="C21">
    <cfRule type="cellIs" dxfId="7703" priority="368" operator="lessThan">
      <formula>0</formula>
    </cfRule>
  </conditionalFormatting>
  <conditionalFormatting sqref="C21">
    <cfRule type="cellIs" dxfId="7702" priority="367" operator="lessThan">
      <formula>0</formula>
    </cfRule>
  </conditionalFormatting>
  <conditionalFormatting sqref="C21">
    <cfRule type="cellIs" dxfId="7701" priority="366" operator="lessThan">
      <formula>0</formula>
    </cfRule>
  </conditionalFormatting>
  <conditionalFormatting sqref="C21">
    <cfRule type="cellIs" dxfId="7700" priority="369" operator="lessThan">
      <formula>0</formula>
    </cfRule>
  </conditionalFormatting>
  <conditionalFormatting sqref="C21">
    <cfRule type="cellIs" dxfId="7699" priority="370" operator="lessThan">
      <formula>0</formula>
    </cfRule>
  </conditionalFormatting>
  <conditionalFormatting sqref="C21">
    <cfRule type="cellIs" dxfId="7698" priority="364" operator="lessThan">
      <formula>0</formula>
    </cfRule>
  </conditionalFormatting>
  <conditionalFormatting sqref="C21">
    <cfRule type="cellIs" dxfId="7697" priority="365" operator="lessThan">
      <formula>0</formula>
    </cfRule>
  </conditionalFormatting>
  <conditionalFormatting sqref="C21">
    <cfRule type="cellIs" dxfId="7696" priority="363" operator="lessThan">
      <formula>0</formula>
    </cfRule>
  </conditionalFormatting>
  <conditionalFormatting sqref="C21">
    <cfRule type="cellIs" dxfId="7695" priority="360" operator="lessThan">
      <formula>0</formula>
    </cfRule>
  </conditionalFormatting>
  <conditionalFormatting sqref="C21">
    <cfRule type="cellIs" dxfId="7694" priority="361" operator="lessThan">
      <formula>0</formula>
    </cfRule>
  </conditionalFormatting>
  <conditionalFormatting sqref="C21">
    <cfRule type="cellIs" dxfId="7693" priority="341" operator="lessThan">
      <formula>0</formula>
    </cfRule>
  </conditionalFormatting>
  <conditionalFormatting sqref="C21">
    <cfRule type="cellIs" dxfId="7692" priority="340" operator="lessThan">
      <formula>0</formula>
    </cfRule>
  </conditionalFormatting>
  <conditionalFormatting sqref="C21">
    <cfRule type="cellIs" dxfId="7691" priority="339" operator="lessThan">
      <formula>0</formula>
    </cfRule>
  </conditionalFormatting>
  <conditionalFormatting sqref="C21">
    <cfRule type="cellIs" dxfId="7690" priority="338" operator="lessThan">
      <formula>0</formula>
    </cfRule>
  </conditionalFormatting>
  <conditionalFormatting sqref="C21">
    <cfRule type="cellIs" dxfId="7689" priority="337" operator="lessThan">
      <formula>0</formula>
    </cfRule>
  </conditionalFormatting>
  <conditionalFormatting sqref="C21">
    <cfRule type="cellIs" dxfId="7688" priority="336" operator="lessThan">
      <formula>0</formula>
    </cfRule>
  </conditionalFormatting>
  <conditionalFormatting sqref="C21">
    <cfRule type="cellIs" dxfId="7687" priority="334" operator="lessThan">
      <formula>0</formula>
    </cfRule>
  </conditionalFormatting>
  <conditionalFormatting sqref="C21">
    <cfRule type="cellIs" dxfId="7686" priority="333" operator="lessThan">
      <formula>0</formula>
    </cfRule>
  </conditionalFormatting>
  <conditionalFormatting sqref="C21">
    <cfRule type="cellIs" dxfId="7685" priority="332" operator="lessThan">
      <formula>0</formula>
    </cfRule>
  </conditionalFormatting>
  <conditionalFormatting sqref="C21">
    <cfRule type="cellIs" dxfId="7684" priority="331" operator="lessThan">
      <formula>0</formula>
    </cfRule>
  </conditionalFormatting>
  <conditionalFormatting sqref="C21">
    <cfRule type="cellIs" dxfId="7683" priority="330" operator="lessThan">
      <formula>0</formula>
    </cfRule>
  </conditionalFormatting>
  <conditionalFormatting sqref="C21">
    <cfRule type="cellIs" dxfId="7682" priority="327" operator="lessThan">
      <formula>0</formula>
    </cfRule>
  </conditionalFormatting>
  <conditionalFormatting sqref="C21">
    <cfRule type="cellIs" dxfId="7681" priority="358" operator="lessThan">
      <formula>0</formula>
    </cfRule>
  </conditionalFormatting>
  <conditionalFormatting sqref="C21">
    <cfRule type="cellIs" dxfId="7680" priority="357" operator="lessThan">
      <formula>0</formula>
    </cfRule>
  </conditionalFormatting>
  <conditionalFormatting sqref="C21">
    <cfRule type="cellIs" dxfId="7679" priority="329" operator="lessThan">
      <formula>0</formula>
    </cfRule>
  </conditionalFormatting>
  <conditionalFormatting sqref="C21">
    <cfRule type="cellIs" dxfId="7678" priority="328" operator="lessThan">
      <formula>0</formula>
    </cfRule>
  </conditionalFormatting>
  <conditionalFormatting sqref="C21">
    <cfRule type="cellIs" dxfId="7677" priority="324" operator="lessThan">
      <formula>0</formula>
    </cfRule>
  </conditionalFormatting>
  <conditionalFormatting sqref="C21">
    <cfRule type="cellIs" dxfId="7676" priority="346" operator="lessThan">
      <formula>0</formula>
    </cfRule>
  </conditionalFormatting>
  <conditionalFormatting sqref="C21">
    <cfRule type="cellIs" dxfId="7675" priority="345" operator="lessThan">
      <formula>0</formula>
    </cfRule>
  </conditionalFormatting>
  <conditionalFormatting sqref="C21">
    <cfRule type="cellIs" dxfId="7674" priority="354" operator="lessThan">
      <formula>0</formula>
    </cfRule>
  </conditionalFormatting>
  <conditionalFormatting sqref="C21">
    <cfRule type="cellIs" dxfId="7673" priority="352" operator="lessThan">
      <formula>0</formula>
    </cfRule>
  </conditionalFormatting>
  <conditionalFormatting sqref="C21">
    <cfRule type="cellIs" dxfId="7672" priority="355" operator="lessThan">
      <formula>0</formula>
    </cfRule>
  </conditionalFormatting>
  <conditionalFormatting sqref="C21">
    <cfRule type="cellIs" dxfId="7671" priority="356" operator="lessThan">
      <formula>0</formula>
    </cfRule>
  </conditionalFormatting>
  <conditionalFormatting sqref="C21">
    <cfRule type="cellIs" dxfId="7670" priority="353" operator="lessThan">
      <formula>0</formula>
    </cfRule>
  </conditionalFormatting>
  <conditionalFormatting sqref="C21">
    <cfRule type="cellIs" dxfId="7669" priority="351" operator="lessThan">
      <formula>0</formula>
    </cfRule>
  </conditionalFormatting>
  <conditionalFormatting sqref="C21">
    <cfRule type="cellIs" dxfId="7668" priority="350" operator="lessThan">
      <formula>0</formula>
    </cfRule>
  </conditionalFormatting>
  <conditionalFormatting sqref="C21">
    <cfRule type="cellIs" dxfId="7667" priority="348" operator="lessThan">
      <formula>0</formula>
    </cfRule>
  </conditionalFormatting>
  <conditionalFormatting sqref="C21">
    <cfRule type="cellIs" dxfId="7666" priority="347" operator="lessThan">
      <formula>0</formula>
    </cfRule>
  </conditionalFormatting>
  <conditionalFormatting sqref="C21">
    <cfRule type="cellIs" dxfId="7665" priority="349" operator="lessThan">
      <formula>0</formula>
    </cfRule>
  </conditionalFormatting>
  <conditionalFormatting sqref="C21">
    <cfRule type="cellIs" dxfId="7664" priority="344" operator="lessThan">
      <formula>0</formula>
    </cfRule>
  </conditionalFormatting>
  <conditionalFormatting sqref="C21">
    <cfRule type="cellIs" dxfId="7663" priority="342" operator="lessThan">
      <formula>0</formula>
    </cfRule>
  </conditionalFormatting>
  <conditionalFormatting sqref="C21">
    <cfRule type="cellIs" dxfId="7662" priority="343" operator="lessThan">
      <formula>0</formula>
    </cfRule>
  </conditionalFormatting>
  <conditionalFormatting sqref="C21">
    <cfRule type="cellIs" dxfId="7661" priority="318" operator="lessThan">
      <formula>0</formula>
    </cfRule>
  </conditionalFormatting>
  <conditionalFormatting sqref="C21">
    <cfRule type="cellIs" dxfId="7660" priority="335" operator="lessThan">
      <formula>0</formula>
    </cfRule>
  </conditionalFormatting>
  <conditionalFormatting sqref="C21">
    <cfRule type="cellIs" dxfId="7659" priority="326" operator="lessThan">
      <formula>0</formula>
    </cfRule>
  </conditionalFormatting>
  <conditionalFormatting sqref="C21">
    <cfRule type="cellIs" dxfId="7658" priority="325" operator="lessThan">
      <formula>0</formula>
    </cfRule>
  </conditionalFormatting>
  <conditionalFormatting sqref="C21">
    <cfRule type="cellIs" dxfId="7657" priority="322" operator="lessThan">
      <formula>0</formula>
    </cfRule>
  </conditionalFormatting>
  <conditionalFormatting sqref="C21">
    <cfRule type="cellIs" dxfId="7656" priority="323" operator="lessThan">
      <formula>0</formula>
    </cfRule>
  </conditionalFormatting>
  <conditionalFormatting sqref="C21">
    <cfRule type="cellIs" dxfId="7655" priority="319" operator="lessThan">
      <formula>0</formula>
    </cfRule>
  </conditionalFormatting>
  <conditionalFormatting sqref="C21">
    <cfRule type="cellIs" dxfId="7654" priority="320" operator="lessThan">
      <formula>0</formula>
    </cfRule>
  </conditionalFormatting>
  <conditionalFormatting sqref="C21">
    <cfRule type="cellIs" dxfId="7653" priority="321" operator="lessThan">
      <formula>0</formula>
    </cfRule>
  </conditionalFormatting>
  <conditionalFormatting sqref="C21">
    <cfRule type="cellIs" dxfId="7652" priority="317" operator="lessThan">
      <formula>0</formula>
    </cfRule>
  </conditionalFormatting>
  <conditionalFormatting sqref="C21">
    <cfRule type="cellIs" dxfId="7651" priority="316" operator="lessThan">
      <formula>0</formula>
    </cfRule>
  </conditionalFormatting>
  <conditionalFormatting sqref="C21">
    <cfRule type="cellIs" dxfId="7650" priority="314" operator="lessThan">
      <formula>0</formula>
    </cfRule>
  </conditionalFormatting>
  <conditionalFormatting sqref="C21">
    <cfRule type="cellIs" dxfId="7649" priority="315" operator="lessThan">
      <formula>0</formula>
    </cfRule>
  </conditionalFormatting>
  <conditionalFormatting sqref="C21">
    <cfRule type="cellIs" dxfId="7648" priority="311" operator="lessThan">
      <formula>0</formula>
    </cfRule>
  </conditionalFormatting>
  <conditionalFormatting sqref="C21">
    <cfRule type="cellIs" dxfId="7647" priority="312" operator="lessThan">
      <formula>0</formula>
    </cfRule>
  </conditionalFormatting>
  <conditionalFormatting sqref="C21">
    <cfRule type="cellIs" dxfId="7646" priority="313" operator="lessThan">
      <formula>0</formula>
    </cfRule>
  </conditionalFormatting>
  <conditionalFormatting sqref="C67">
    <cfRule type="cellIs" dxfId="7645" priority="62" operator="lessThan">
      <formula>0</formula>
    </cfRule>
  </conditionalFormatting>
  <conditionalFormatting sqref="C67">
    <cfRule type="cellIs" dxfId="7644" priority="61" operator="lessThan">
      <formula>0</formula>
    </cfRule>
  </conditionalFormatting>
  <conditionalFormatting sqref="C67">
    <cfRule type="cellIs" dxfId="7643" priority="52" operator="lessThan">
      <formula>0</formula>
    </cfRule>
  </conditionalFormatting>
  <conditionalFormatting sqref="C67">
    <cfRule type="cellIs" dxfId="7642" priority="49" operator="lessThan">
      <formula>0</formula>
    </cfRule>
  </conditionalFormatting>
  <conditionalFormatting sqref="C67">
    <cfRule type="cellIs" dxfId="7641" priority="58" operator="lessThan">
      <formula>0</formula>
    </cfRule>
  </conditionalFormatting>
  <conditionalFormatting sqref="C67">
    <cfRule type="cellIs" dxfId="7640" priority="57" operator="lessThan">
      <formula>0</formula>
    </cfRule>
  </conditionalFormatting>
  <conditionalFormatting sqref="C67">
    <cfRule type="cellIs" dxfId="7639" priority="56" operator="lessThan">
      <formula>0</formula>
    </cfRule>
  </conditionalFormatting>
  <conditionalFormatting sqref="C67">
    <cfRule type="cellIs" dxfId="7638" priority="59" operator="lessThan">
      <formula>0</formula>
    </cfRule>
  </conditionalFormatting>
  <conditionalFormatting sqref="C67">
    <cfRule type="cellIs" dxfId="7637" priority="60" operator="lessThan">
      <formula>0</formula>
    </cfRule>
  </conditionalFormatting>
  <conditionalFormatting sqref="C67">
    <cfRule type="cellIs" dxfId="7636" priority="54" operator="lessThan">
      <formula>0</formula>
    </cfRule>
  </conditionalFormatting>
  <conditionalFormatting sqref="C67">
    <cfRule type="cellIs" dxfId="7635" priority="55" operator="lessThan">
      <formula>0</formula>
    </cfRule>
  </conditionalFormatting>
  <conditionalFormatting sqref="C67">
    <cfRule type="cellIs" dxfId="7634" priority="53" operator="lessThan">
      <formula>0</formula>
    </cfRule>
  </conditionalFormatting>
  <conditionalFormatting sqref="C67">
    <cfRule type="cellIs" dxfId="7633" priority="50" operator="lessThan">
      <formula>0</formula>
    </cfRule>
  </conditionalFormatting>
  <conditionalFormatting sqref="C67">
    <cfRule type="cellIs" dxfId="7632" priority="51" operator="lessThan">
      <formula>0</formula>
    </cfRule>
  </conditionalFormatting>
  <conditionalFormatting sqref="C67">
    <cfRule type="cellIs" dxfId="7631" priority="31" operator="lessThan">
      <formula>0</formula>
    </cfRule>
  </conditionalFormatting>
  <conditionalFormatting sqref="C67">
    <cfRule type="cellIs" dxfId="7630" priority="30" operator="lessThan">
      <formula>0</formula>
    </cfRule>
  </conditionalFormatting>
  <conditionalFormatting sqref="C67">
    <cfRule type="cellIs" dxfId="7629" priority="29" operator="lessThan">
      <formula>0</formula>
    </cfRule>
  </conditionalFormatting>
  <conditionalFormatting sqref="C67">
    <cfRule type="cellIs" dxfId="7628" priority="28" operator="lessThan">
      <formula>0</formula>
    </cfRule>
  </conditionalFormatting>
  <conditionalFormatting sqref="C67">
    <cfRule type="cellIs" dxfId="7627" priority="27" operator="lessThan">
      <formula>0</formula>
    </cfRule>
  </conditionalFormatting>
  <conditionalFormatting sqref="C67">
    <cfRule type="cellIs" dxfId="7626" priority="26" operator="lessThan">
      <formula>0</formula>
    </cfRule>
  </conditionalFormatting>
  <conditionalFormatting sqref="C67">
    <cfRule type="cellIs" dxfId="7625" priority="24" operator="lessThan">
      <formula>0</formula>
    </cfRule>
  </conditionalFormatting>
  <conditionalFormatting sqref="C67">
    <cfRule type="cellIs" dxfId="7624" priority="23" operator="lessThan">
      <formula>0</formula>
    </cfRule>
  </conditionalFormatting>
  <conditionalFormatting sqref="C67">
    <cfRule type="cellIs" dxfId="7623" priority="22" operator="lessThan">
      <formula>0</formula>
    </cfRule>
  </conditionalFormatting>
  <conditionalFormatting sqref="C67">
    <cfRule type="cellIs" dxfId="7622" priority="21" operator="lessThan">
      <formula>0</formula>
    </cfRule>
  </conditionalFormatting>
  <conditionalFormatting sqref="C67">
    <cfRule type="cellIs" dxfId="7621" priority="20" operator="lessThan">
      <formula>0</formula>
    </cfRule>
  </conditionalFormatting>
  <conditionalFormatting sqref="C67">
    <cfRule type="cellIs" dxfId="7620" priority="17" operator="lessThan">
      <formula>0</formula>
    </cfRule>
  </conditionalFormatting>
  <conditionalFormatting sqref="C67">
    <cfRule type="cellIs" dxfId="7619" priority="48" operator="lessThan">
      <formula>0</formula>
    </cfRule>
  </conditionalFormatting>
  <conditionalFormatting sqref="C67">
    <cfRule type="cellIs" dxfId="7618" priority="47" operator="lessThan">
      <formula>0</formula>
    </cfRule>
  </conditionalFormatting>
  <conditionalFormatting sqref="C67">
    <cfRule type="cellIs" dxfId="7617" priority="19" operator="lessThan">
      <formula>0</formula>
    </cfRule>
  </conditionalFormatting>
  <conditionalFormatting sqref="C67">
    <cfRule type="cellIs" dxfId="7616" priority="18" operator="lessThan">
      <formula>0</formula>
    </cfRule>
  </conditionalFormatting>
  <conditionalFormatting sqref="C67">
    <cfRule type="cellIs" dxfId="7615" priority="14" operator="lessThan">
      <formula>0</formula>
    </cfRule>
  </conditionalFormatting>
  <conditionalFormatting sqref="C67">
    <cfRule type="cellIs" dxfId="7614" priority="36" operator="lessThan">
      <formula>0</formula>
    </cfRule>
  </conditionalFormatting>
  <conditionalFormatting sqref="C67">
    <cfRule type="cellIs" dxfId="7613" priority="35" operator="lessThan">
      <formula>0</formula>
    </cfRule>
  </conditionalFormatting>
  <conditionalFormatting sqref="C67">
    <cfRule type="cellIs" dxfId="7612" priority="44" operator="lessThan">
      <formula>0</formula>
    </cfRule>
  </conditionalFormatting>
  <conditionalFormatting sqref="C67">
    <cfRule type="cellIs" dxfId="7611" priority="42" operator="lessThan">
      <formula>0</formula>
    </cfRule>
  </conditionalFormatting>
  <conditionalFormatting sqref="C67">
    <cfRule type="cellIs" dxfId="7610" priority="45" operator="lessThan">
      <formula>0</formula>
    </cfRule>
  </conditionalFormatting>
  <conditionalFormatting sqref="C67">
    <cfRule type="cellIs" dxfId="7609" priority="46" operator="lessThan">
      <formula>0</formula>
    </cfRule>
  </conditionalFormatting>
  <conditionalFormatting sqref="C67">
    <cfRule type="cellIs" dxfId="7608" priority="43" operator="lessThan">
      <formula>0</formula>
    </cfRule>
  </conditionalFormatting>
  <conditionalFormatting sqref="C67">
    <cfRule type="cellIs" dxfId="7607" priority="41" operator="lessThan">
      <formula>0</formula>
    </cfRule>
  </conditionalFormatting>
  <conditionalFormatting sqref="C67">
    <cfRule type="cellIs" dxfId="7606" priority="40" operator="lessThan">
      <formula>0</formula>
    </cfRule>
  </conditionalFormatting>
  <conditionalFormatting sqref="C67">
    <cfRule type="cellIs" dxfId="7605" priority="38" operator="lessThan">
      <formula>0</formula>
    </cfRule>
  </conditionalFormatting>
  <conditionalFormatting sqref="C67">
    <cfRule type="cellIs" dxfId="7604" priority="37" operator="lessThan">
      <formula>0</formula>
    </cfRule>
  </conditionalFormatting>
  <conditionalFormatting sqref="C67">
    <cfRule type="cellIs" dxfId="7603" priority="39" operator="lessThan">
      <formula>0</formula>
    </cfRule>
  </conditionalFormatting>
  <conditionalFormatting sqref="C67">
    <cfRule type="cellIs" dxfId="7602" priority="34" operator="lessThan">
      <formula>0</formula>
    </cfRule>
  </conditionalFormatting>
  <conditionalFormatting sqref="C67">
    <cfRule type="cellIs" dxfId="7601" priority="32" operator="lessThan">
      <formula>0</formula>
    </cfRule>
  </conditionalFormatting>
  <conditionalFormatting sqref="C67">
    <cfRule type="cellIs" dxfId="7600" priority="33" operator="lessThan">
      <formula>0</formula>
    </cfRule>
  </conditionalFormatting>
  <conditionalFormatting sqref="C67">
    <cfRule type="cellIs" dxfId="7599" priority="8" operator="lessThan">
      <formula>0</formula>
    </cfRule>
  </conditionalFormatting>
  <conditionalFormatting sqref="C67">
    <cfRule type="cellIs" dxfId="7598" priority="25" operator="lessThan">
      <formula>0</formula>
    </cfRule>
  </conditionalFormatting>
  <conditionalFormatting sqref="C67">
    <cfRule type="cellIs" dxfId="7597" priority="16" operator="lessThan">
      <formula>0</formula>
    </cfRule>
  </conditionalFormatting>
  <conditionalFormatting sqref="C67">
    <cfRule type="cellIs" dxfId="7596" priority="15" operator="lessThan">
      <formula>0</formula>
    </cfRule>
  </conditionalFormatting>
  <conditionalFormatting sqref="C67">
    <cfRule type="cellIs" dxfId="7595" priority="12" operator="lessThan">
      <formula>0</formula>
    </cfRule>
  </conditionalFormatting>
  <conditionalFormatting sqref="C67">
    <cfRule type="cellIs" dxfId="7594" priority="13" operator="lessThan">
      <formula>0</formula>
    </cfRule>
  </conditionalFormatting>
  <conditionalFormatting sqref="C67">
    <cfRule type="cellIs" dxfId="7593" priority="9" operator="lessThan">
      <formula>0</formula>
    </cfRule>
  </conditionalFormatting>
  <conditionalFormatting sqref="C67">
    <cfRule type="cellIs" dxfId="7592" priority="10" operator="lessThan">
      <formula>0</formula>
    </cfRule>
  </conditionalFormatting>
  <conditionalFormatting sqref="C67">
    <cfRule type="cellIs" dxfId="7591" priority="11" operator="lessThan">
      <formula>0</formula>
    </cfRule>
  </conditionalFormatting>
  <conditionalFormatting sqref="C67">
    <cfRule type="cellIs" dxfId="7590" priority="7" operator="lessThan">
      <formula>0</formula>
    </cfRule>
  </conditionalFormatting>
  <conditionalFormatting sqref="C67">
    <cfRule type="cellIs" dxfId="7589" priority="6" operator="lessThan">
      <formula>0</formula>
    </cfRule>
  </conditionalFormatting>
  <conditionalFormatting sqref="C67">
    <cfRule type="cellIs" dxfId="7588" priority="4" operator="lessThan">
      <formula>0</formula>
    </cfRule>
  </conditionalFormatting>
  <conditionalFormatting sqref="C67">
    <cfRule type="cellIs" dxfId="7587" priority="5" operator="lessThan">
      <formula>0</formula>
    </cfRule>
  </conditionalFormatting>
  <conditionalFormatting sqref="C67">
    <cfRule type="cellIs" dxfId="7586" priority="1" operator="lessThan">
      <formula>0</formula>
    </cfRule>
  </conditionalFormatting>
  <conditionalFormatting sqref="C67">
    <cfRule type="cellIs" dxfId="7585" priority="2" operator="lessThan">
      <formula>0</formula>
    </cfRule>
  </conditionalFormatting>
  <conditionalFormatting sqref="C67">
    <cfRule type="cellIs" dxfId="7584" priority="3" operator="lessThan">
      <formula>0</formula>
    </cfRule>
  </conditionalFormatting>
  <conditionalFormatting sqref="F67:G67">
    <cfRule type="cellIs" dxfId="7583" priority="63" operator="lessThan">
      <formula>0</formula>
    </cfRule>
  </conditionalFormatting>
  <conditionalFormatting sqref="F67:G67">
    <cfRule type="cellIs" dxfId="7582" priority="124" operator="lessThan">
      <formula>0</formula>
    </cfRule>
  </conditionalFormatting>
  <conditionalFormatting sqref="F67:G67">
    <cfRule type="cellIs" dxfId="7581" priority="123" operator="lessThan">
      <formula>0</formula>
    </cfRule>
  </conditionalFormatting>
  <conditionalFormatting sqref="F67:G67">
    <cfRule type="cellIs" dxfId="7580" priority="114" operator="lessThan">
      <formula>0</formula>
    </cfRule>
  </conditionalFormatting>
  <conditionalFormatting sqref="F67:G67">
    <cfRule type="cellIs" dxfId="7579" priority="111" operator="lessThan">
      <formula>0</formula>
    </cfRule>
  </conditionalFormatting>
  <conditionalFormatting sqref="F67:G67">
    <cfRule type="cellIs" dxfId="7578" priority="120" operator="lessThan">
      <formula>0</formula>
    </cfRule>
  </conditionalFormatting>
  <conditionalFormatting sqref="F67:G67">
    <cfRule type="cellIs" dxfId="7577" priority="119" operator="lessThan">
      <formula>0</formula>
    </cfRule>
  </conditionalFormatting>
  <conditionalFormatting sqref="F67:G67">
    <cfRule type="cellIs" dxfId="7576" priority="118" operator="lessThan">
      <formula>0</formula>
    </cfRule>
  </conditionalFormatting>
  <conditionalFormatting sqref="F67:G67">
    <cfRule type="cellIs" dxfId="7575" priority="121" operator="lessThan">
      <formula>0</formula>
    </cfRule>
  </conditionalFormatting>
  <conditionalFormatting sqref="F67:G67">
    <cfRule type="cellIs" dxfId="7574" priority="122" operator="lessThan">
      <formula>0</formula>
    </cfRule>
  </conditionalFormatting>
  <conditionalFormatting sqref="F67:G67">
    <cfRule type="cellIs" dxfId="7573" priority="116" operator="lessThan">
      <formula>0</formula>
    </cfRule>
  </conditionalFormatting>
  <conditionalFormatting sqref="F67:G67">
    <cfRule type="cellIs" dxfId="7572" priority="117" operator="lessThan">
      <formula>0</formula>
    </cfRule>
  </conditionalFormatting>
  <conditionalFormatting sqref="F67:G67">
    <cfRule type="cellIs" dxfId="7571" priority="115" operator="lessThan">
      <formula>0</formula>
    </cfRule>
  </conditionalFormatting>
  <conditionalFormatting sqref="F67:G67">
    <cfRule type="cellIs" dxfId="7570" priority="112" operator="lessThan">
      <formula>0</formula>
    </cfRule>
  </conditionalFormatting>
  <conditionalFormatting sqref="F67:G67">
    <cfRule type="cellIs" dxfId="7569" priority="113" operator="lessThan">
      <formula>0</formula>
    </cfRule>
  </conditionalFormatting>
  <conditionalFormatting sqref="F67:G67">
    <cfRule type="cellIs" dxfId="7568" priority="93" operator="lessThan">
      <formula>0</formula>
    </cfRule>
  </conditionalFormatting>
  <conditionalFormatting sqref="F67:G67">
    <cfRule type="cellIs" dxfId="7567" priority="92" operator="lessThan">
      <formula>0</formula>
    </cfRule>
  </conditionalFormatting>
  <conditionalFormatting sqref="F67:G67">
    <cfRule type="cellIs" dxfId="7566" priority="91" operator="lessThan">
      <formula>0</formula>
    </cfRule>
  </conditionalFormatting>
  <conditionalFormatting sqref="F67:G67">
    <cfRule type="cellIs" dxfId="7565" priority="90" operator="lessThan">
      <formula>0</formula>
    </cfRule>
  </conditionalFormatting>
  <conditionalFormatting sqref="F67:G67">
    <cfRule type="cellIs" dxfId="7564" priority="89" operator="lessThan">
      <formula>0</formula>
    </cfRule>
  </conditionalFormatting>
  <conditionalFormatting sqref="F67:G67">
    <cfRule type="cellIs" dxfId="7563" priority="88" operator="lessThan">
      <formula>0</formula>
    </cfRule>
  </conditionalFormatting>
  <conditionalFormatting sqref="F67:G67">
    <cfRule type="cellIs" dxfId="7562" priority="86" operator="lessThan">
      <formula>0</formula>
    </cfRule>
  </conditionalFormatting>
  <conditionalFormatting sqref="F67:G67">
    <cfRule type="cellIs" dxfId="7561" priority="85" operator="lessThan">
      <formula>0</formula>
    </cfRule>
  </conditionalFormatting>
  <conditionalFormatting sqref="F67:G67">
    <cfRule type="cellIs" dxfId="7560" priority="84" operator="lessThan">
      <formula>0</formula>
    </cfRule>
  </conditionalFormatting>
  <conditionalFormatting sqref="F67:G67">
    <cfRule type="cellIs" dxfId="7559" priority="83" operator="lessThan">
      <formula>0</formula>
    </cfRule>
  </conditionalFormatting>
  <conditionalFormatting sqref="F67:G67">
    <cfRule type="cellIs" dxfId="7558" priority="82" operator="lessThan">
      <formula>0</formula>
    </cfRule>
  </conditionalFormatting>
  <conditionalFormatting sqref="F67:G67">
    <cfRule type="cellIs" dxfId="7557" priority="79" operator="lessThan">
      <formula>0</formula>
    </cfRule>
  </conditionalFormatting>
  <conditionalFormatting sqref="F67:G67">
    <cfRule type="cellIs" dxfId="7556" priority="110" operator="lessThan">
      <formula>0</formula>
    </cfRule>
  </conditionalFormatting>
  <conditionalFormatting sqref="F67:G67">
    <cfRule type="cellIs" dxfId="7555" priority="109" operator="lessThan">
      <formula>0</formula>
    </cfRule>
  </conditionalFormatting>
  <conditionalFormatting sqref="F67:G67">
    <cfRule type="cellIs" dxfId="7554" priority="81" operator="lessThan">
      <formula>0</formula>
    </cfRule>
  </conditionalFormatting>
  <conditionalFormatting sqref="F67:G67">
    <cfRule type="cellIs" dxfId="7553" priority="80" operator="lessThan">
      <formula>0</formula>
    </cfRule>
  </conditionalFormatting>
  <conditionalFormatting sqref="F67:G67">
    <cfRule type="cellIs" dxfId="7552" priority="76" operator="lessThan">
      <formula>0</formula>
    </cfRule>
  </conditionalFormatting>
  <conditionalFormatting sqref="F67:G67">
    <cfRule type="cellIs" dxfId="7551" priority="98" operator="lessThan">
      <formula>0</formula>
    </cfRule>
  </conditionalFormatting>
  <conditionalFormatting sqref="F67:G67">
    <cfRule type="cellIs" dxfId="7550" priority="97" operator="lessThan">
      <formula>0</formula>
    </cfRule>
  </conditionalFormatting>
  <conditionalFormatting sqref="F67:G67">
    <cfRule type="cellIs" dxfId="7549" priority="106" operator="lessThan">
      <formula>0</formula>
    </cfRule>
  </conditionalFormatting>
  <conditionalFormatting sqref="F67:G67">
    <cfRule type="cellIs" dxfId="7548" priority="104" operator="lessThan">
      <formula>0</formula>
    </cfRule>
  </conditionalFormatting>
  <conditionalFormatting sqref="F67:G67">
    <cfRule type="cellIs" dxfId="7547" priority="107" operator="lessThan">
      <formula>0</formula>
    </cfRule>
  </conditionalFormatting>
  <conditionalFormatting sqref="F67:G67">
    <cfRule type="cellIs" dxfId="7546" priority="108" operator="lessThan">
      <formula>0</formula>
    </cfRule>
  </conditionalFormatting>
  <conditionalFormatting sqref="F67:G67">
    <cfRule type="cellIs" dxfId="7545" priority="105" operator="lessThan">
      <formula>0</formula>
    </cfRule>
  </conditionalFormatting>
  <conditionalFormatting sqref="F67:G67">
    <cfRule type="cellIs" dxfId="7544" priority="103" operator="lessThan">
      <formula>0</formula>
    </cfRule>
  </conditionalFormatting>
  <conditionalFormatting sqref="F67:G67">
    <cfRule type="cellIs" dxfId="7543" priority="102" operator="lessThan">
      <formula>0</formula>
    </cfRule>
  </conditionalFormatting>
  <conditionalFormatting sqref="F67:G67">
    <cfRule type="cellIs" dxfId="7542" priority="100" operator="lessThan">
      <formula>0</formula>
    </cfRule>
  </conditionalFormatting>
  <conditionalFormatting sqref="F67:G67">
    <cfRule type="cellIs" dxfId="7541" priority="99" operator="lessThan">
      <formula>0</formula>
    </cfRule>
  </conditionalFormatting>
  <conditionalFormatting sqref="F67:G67">
    <cfRule type="cellIs" dxfId="7540" priority="101" operator="lessThan">
      <formula>0</formula>
    </cfRule>
  </conditionalFormatting>
  <conditionalFormatting sqref="F67:G67">
    <cfRule type="cellIs" dxfId="7539" priority="96" operator="lessThan">
      <formula>0</formula>
    </cfRule>
  </conditionalFormatting>
  <conditionalFormatting sqref="F67:G67">
    <cfRule type="cellIs" dxfId="7538" priority="94" operator="lessThan">
      <formula>0</formula>
    </cfRule>
  </conditionalFormatting>
  <conditionalFormatting sqref="F67:G67">
    <cfRule type="cellIs" dxfId="7537" priority="95" operator="lessThan">
      <formula>0</formula>
    </cfRule>
  </conditionalFormatting>
  <conditionalFormatting sqref="F67:G67">
    <cfRule type="cellIs" dxfId="7536" priority="70" operator="lessThan">
      <formula>0</formula>
    </cfRule>
  </conditionalFormatting>
  <conditionalFormatting sqref="F67:G67">
    <cfRule type="cellIs" dxfId="7535" priority="87" operator="lessThan">
      <formula>0</formula>
    </cfRule>
  </conditionalFormatting>
  <conditionalFormatting sqref="F67:G67">
    <cfRule type="cellIs" dxfId="7534" priority="78" operator="lessThan">
      <formula>0</formula>
    </cfRule>
  </conditionalFormatting>
  <conditionalFormatting sqref="F67:G67">
    <cfRule type="cellIs" dxfId="7533" priority="77" operator="lessThan">
      <formula>0</formula>
    </cfRule>
  </conditionalFormatting>
  <conditionalFormatting sqref="F67:G67">
    <cfRule type="cellIs" dxfId="7532" priority="74" operator="lessThan">
      <formula>0</formula>
    </cfRule>
  </conditionalFormatting>
  <conditionalFormatting sqref="F67:G67">
    <cfRule type="cellIs" dxfId="7531" priority="75" operator="lessThan">
      <formula>0</formula>
    </cfRule>
  </conditionalFormatting>
  <conditionalFormatting sqref="F67:G67">
    <cfRule type="cellIs" dxfId="7530" priority="71" operator="lessThan">
      <formula>0</formula>
    </cfRule>
  </conditionalFormatting>
  <conditionalFormatting sqref="F67:G67">
    <cfRule type="cellIs" dxfId="7529" priority="72" operator="lessThan">
      <formula>0</formula>
    </cfRule>
  </conditionalFormatting>
  <conditionalFormatting sqref="F67:G67">
    <cfRule type="cellIs" dxfId="7528" priority="73" operator="lessThan">
      <formula>0</formula>
    </cfRule>
  </conditionalFormatting>
  <conditionalFormatting sqref="F67:G67">
    <cfRule type="cellIs" dxfId="7527" priority="69" operator="lessThan">
      <formula>0</formula>
    </cfRule>
  </conditionalFormatting>
  <conditionalFormatting sqref="F67:G67">
    <cfRule type="cellIs" dxfId="7526" priority="68" operator="lessThan">
      <formula>0</formula>
    </cfRule>
  </conditionalFormatting>
  <conditionalFormatting sqref="F67:G67">
    <cfRule type="cellIs" dxfId="7525" priority="66" operator="lessThan">
      <formula>0</formula>
    </cfRule>
  </conditionalFormatting>
  <conditionalFormatting sqref="F67:G67">
    <cfRule type="cellIs" dxfId="7524" priority="67" operator="lessThan">
      <formula>0</formula>
    </cfRule>
  </conditionalFormatting>
  <conditionalFormatting sqref="F67:G67">
    <cfRule type="cellIs" dxfId="7523" priority="64" operator="lessThan">
      <formula>0</formula>
    </cfRule>
  </conditionalFormatting>
  <conditionalFormatting sqref="F67:G67">
    <cfRule type="cellIs" dxfId="7522" priority="65" operator="lessThan">
      <formula>0</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zoomScale="90" zoomScaleNormal="90" workbookViewId="0">
      <selection activeCell="P80" sqref="P80"/>
    </sheetView>
  </sheetViews>
  <sheetFormatPr baseColWidth="10" defaultColWidth="11.42578125" defaultRowHeight="15" x14ac:dyDescent="0.25"/>
  <cols>
    <col min="1" max="1" width="1.28515625" style="1" customWidth="1"/>
    <col min="2" max="2" width="27.42578125" style="1" customWidth="1"/>
    <col min="3" max="3" width="14.5703125" style="1" customWidth="1"/>
    <col min="4" max="5" width="14.28515625" style="1" customWidth="1"/>
    <col min="6" max="6" width="13.28515625" style="1" customWidth="1"/>
    <col min="7" max="7" width="11.28515625" style="1" customWidth="1"/>
    <col min="8" max="8" width="11.5703125" style="1" customWidth="1"/>
    <col min="9" max="10" width="11.42578125" style="1"/>
    <col min="11" max="11" width="14.28515625" style="1" customWidth="1"/>
    <col min="12" max="13" width="11.42578125" style="1"/>
    <col min="14" max="14" width="7" style="1" customWidth="1"/>
    <col min="15" max="15" width="14.140625" style="1" customWidth="1"/>
    <col min="16" max="16384" width="11.42578125" style="1"/>
  </cols>
  <sheetData>
    <row r="1" spans="1:17" ht="15" customHeight="1" x14ac:dyDescent="0.25">
      <c r="A1" s="622" t="s">
        <v>421</v>
      </c>
      <c r="B1" s="622"/>
      <c r="C1" s="622"/>
      <c r="D1" s="622"/>
      <c r="E1" s="622"/>
      <c r="F1" s="622"/>
      <c r="G1" s="622"/>
      <c r="H1" s="622"/>
      <c r="I1" s="622"/>
      <c r="J1" s="622"/>
      <c r="K1" s="622"/>
      <c r="L1" s="622"/>
      <c r="M1" s="622"/>
      <c r="N1" s="622"/>
      <c r="O1" s="622"/>
      <c r="P1" s="622"/>
      <c r="Q1" s="622"/>
    </row>
    <row r="2" spans="1:17" ht="15" customHeight="1" x14ac:dyDescent="0.25">
      <c r="A2" s="622"/>
      <c r="B2" s="622"/>
      <c r="C2" s="622"/>
      <c r="D2" s="622"/>
      <c r="E2" s="622"/>
      <c r="F2" s="622"/>
      <c r="G2" s="622"/>
      <c r="H2" s="622"/>
      <c r="I2" s="622"/>
      <c r="J2" s="622"/>
      <c r="K2" s="622"/>
      <c r="L2" s="622"/>
      <c r="M2" s="622"/>
      <c r="N2" s="622"/>
      <c r="O2" s="622"/>
      <c r="P2" s="622"/>
      <c r="Q2" s="622"/>
    </row>
    <row r="3" spans="1:17" ht="15" customHeight="1" x14ac:dyDescent="0.25">
      <c r="A3" s="622"/>
      <c r="B3" s="622"/>
      <c r="C3" s="622"/>
      <c r="D3" s="622"/>
      <c r="E3" s="622"/>
      <c r="F3" s="622"/>
      <c r="G3" s="622"/>
      <c r="H3" s="622"/>
      <c r="I3" s="622"/>
      <c r="J3" s="622"/>
      <c r="K3" s="622"/>
      <c r="L3" s="622"/>
      <c r="M3" s="622"/>
      <c r="N3" s="622"/>
      <c r="O3" s="622"/>
      <c r="P3" s="622"/>
      <c r="Q3" s="622"/>
    </row>
    <row r="4" spans="1:17" x14ac:dyDescent="0.25">
      <c r="B4" s="26" t="s">
        <v>116</v>
      </c>
      <c r="N4" s="17" t="s">
        <v>4</v>
      </c>
      <c r="O4" s="17"/>
      <c r="P4" s="17" t="s">
        <v>422</v>
      </c>
      <c r="Q4" s="17"/>
    </row>
    <row r="5" spans="1:17" x14ac:dyDescent="0.25">
      <c r="H5"/>
    </row>
    <row r="6" spans="1:17" ht="15" customHeight="1" x14ac:dyDescent="0.25">
      <c r="O6" s="8"/>
      <c r="P6" s="7"/>
      <c r="Q6" s="7"/>
    </row>
    <row r="7" spans="1:17" ht="15" customHeight="1" x14ac:dyDescent="0.25"/>
    <row r="8" spans="1:17" ht="15" customHeight="1" x14ac:dyDescent="0.25">
      <c r="B8" s="743" t="s">
        <v>399</v>
      </c>
      <c r="C8" s="743"/>
      <c r="D8" s="744">
        <v>2020</v>
      </c>
      <c r="E8" s="745" t="s">
        <v>423</v>
      </c>
      <c r="F8" s="76"/>
      <c r="G8" s="76"/>
      <c r="H8" s="76"/>
    </row>
    <row r="9" spans="1:17" ht="15" customHeight="1" x14ac:dyDescent="0.25">
      <c r="B9" s="744"/>
      <c r="C9" s="744"/>
      <c r="D9" s="744"/>
      <c r="E9" s="745"/>
      <c r="F9" s="76"/>
      <c r="G9" s="76"/>
      <c r="H9" s="76"/>
    </row>
    <row r="10" spans="1:17" ht="17.25" customHeight="1" x14ac:dyDescent="0.25">
      <c r="B10" s="121" t="s">
        <v>424</v>
      </c>
      <c r="C10" s="122" t="s">
        <v>425</v>
      </c>
      <c r="D10" s="123">
        <v>105682</v>
      </c>
      <c r="E10" s="124"/>
      <c r="F10" s="76"/>
      <c r="G10" s="76"/>
      <c r="H10" s="76"/>
    </row>
    <row r="11" spans="1:17" ht="17.25" customHeight="1" x14ac:dyDescent="0.25">
      <c r="B11" s="121" t="s">
        <v>426</v>
      </c>
      <c r="C11" s="122" t="s">
        <v>427</v>
      </c>
      <c r="D11" s="123">
        <v>113540</v>
      </c>
      <c r="E11" s="124">
        <f t="shared" ref="E11:E23" si="0">+(D11-D10)/D10</f>
        <v>7.4355140894381264E-2</v>
      </c>
      <c r="F11" s="76"/>
      <c r="G11" s="76"/>
      <c r="H11" s="76"/>
    </row>
    <row r="12" spans="1:17" ht="17.25" customHeight="1" x14ac:dyDescent="0.25">
      <c r="B12" s="121" t="s">
        <v>428</v>
      </c>
      <c r="C12" s="122" t="s">
        <v>429</v>
      </c>
      <c r="D12" s="123">
        <v>80262</v>
      </c>
      <c r="E12" s="124">
        <f t="shared" si="0"/>
        <v>-0.29309494451294699</v>
      </c>
      <c r="F12" s="76"/>
      <c r="G12" s="76"/>
      <c r="H12" s="76"/>
    </row>
    <row r="13" spans="1:17" ht="17.25" customHeight="1" x14ac:dyDescent="0.25">
      <c r="B13" s="121" t="s">
        <v>430</v>
      </c>
      <c r="C13" s="122" t="s">
        <v>431</v>
      </c>
      <c r="D13" s="123">
        <v>118630</v>
      </c>
      <c r="E13" s="124">
        <f t="shared" si="0"/>
        <v>0.47803443721811067</v>
      </c>
      <c r="F13" s="76"/>
      <c r="G13" s="76"/>
      <c r="H13" s="76"/>
    </row>
    <row r="14" spans="1:17" ht="17.25" customHeight="1" x14ac:dyDescent="0.25">
      <c r="B14" s="121" t="s">
        <v>432</v>
      </c>
      <c r="C14" s="122" t="s">
        <v>433</v>
      </c>
      <c r="D14" s="123">
        <v>122754</v>
      </c>
      <c r="E14" s="124">
        <f t="shared" si="0"/>
        <v>3.4763550535277757E-2</v>
      </c>
    </row>
    <row r="15" spans="1:17" ht="17.25" customHeight="1" x14ac:dyDescent="0.25">
      <c r="B15" s="121" t="s">
        <v>434</v>
      </c>
      <c r="C15" s="122" t="s">
        <v>435</v>
      </c>
      <c r="D15" s="123">
        <v>102754</v>
      </c>
      <c r="E15" s="124">
        <f t="shared" si="0"/>
        <v>-0.1629274809782166</v>
      </c>
    </row>
    <row r="16" spans="1:17" ht="17.25" customHeight="1" x14ac:dyDescent="0.25">
      <c r="B16" s="121" t="s">
        <v>436</v>
      </c>
      <c r="C16" s="122" t="s">
        <v>437</v>
      </c>
      <c r="D16" s="123">
        <v>126324</v>
      </c>
      <c r="E16" s="124">
        <f t="shared" si="0"/>
        <v>0.22938279774996595</v>
      </c>
    </row>
    <row r="17" spans="2:5" ht="17.25" customHeight="1" x14ac:dyDescent="0.25">
      <c r="B17" s="121" t="s">
        <v>438</v>
      </c>
      <c r="C17" s="122" t="s">
        <v>439</v>
      </c>
      <c r="D17" s="123">
        <v>135531</v>
      </c>
      <c r="E17" s="124">
        <f t="shared" si="0"/>
        <v>7.2884012539184959E-2</v>
      </c>
    </row>
    <row r="18" spans="2:5" ht="18" x14ac:dyDescent="0.25">
      <c r="B18" s="121" t="s">
        <v>440</v>
      </c>
      <c r="C18" s="122" t="s">
        <v>441</v>
      </c>
      <c r="D18" s="123">
        <v>139870</v>
      </c>
      <c r="E18" s="124">
        <f t="shared" si="0"/>
        <v>3.2014815798599584E-2</v>
      </c>
    </row>
    <row r="19" spans="2:5" ht="18" x14ac:dyDescent="0.25">
      <c r="B19" s="121" t="s">
        <v>442</v>
      </c>
      <c r="C19" s="122" t="s">
        <v>443</v>
      </c>
      <c r="D19" s="123">
        <v>125792</v>
      </c>
      <c r="E19" s="124">
        <f t="shared" si="0"/>
        <v>-0.10065060413240867</v>
      </c>
    </row>
    <row r="20" spans="2:5" ht="18" x14ac:dyDescent="0.25">
      <c r="B20" s="121" t="s">
        <v>444</v>
      </c>
      <c r="C20" s="122" t="s">
        <v>445</v>
      </c>
      <c r="D20" s="123">
        <v>135429</v>
      </c>
      <c r="E20" s="124">
        <f t="shared" si="0"/>
        <v>7.6610595268379544E-2</v>
      </c>
    </row>
    <row r="21" spans="2:5" ht="18" x14ac:dyDescent="0.25">
      <c r="B21" s="121" t="s">
        <v>446</v>
      </c>
      <c r="C21" s="122" t="s">
        <v>447</v>
      </c>
      <c r="D21" s="123">
        <v>150479</v>
      </c>
      <c r="E21" s="124">
        <f t="shared" si="0"/>
        <v>0.11112834031115935</v>
      </c>
    </row>
    <row r="22" spans="2:5" ht="18" x14ac:dyDescent="0.25">
      <c r="B22" s="121" t="s">
        <v>448</v>
      </c>
      <c r="C22" s="122" t="s">
        <v>449</v>
      </c>
      <c r="D22" s="123">
        <v>136996</v>
      </c>
      <c r="E22" s="124">
        <f t="shared" si="0"/>
        <v>-8.9600542268356384E-2</v>
      </c>
    </row>
    <row r="23" spans="2:5" ht="18" x14ac:dyDescent="0.25">
      <c r="B23" s="121" t="s">
        <v>450</v>
      </c>
      <c r="C23" s="122" t="s">
        <v>451</v>
      </c>
      <c r="D23" s="123">
        <v>143731</v>
      </c>
      <c r="E23" s="124">
        <f t="shared" si="0"/>
        <v>4.9162019329031505E-2</v>
      </c>
    </row>
    <row r="24" spans="2:5" ht="18" x14ac:dyDescent="0.25">
      <c r="B24" s="121" t="s">
        <v>452</v>
      </c>
      <c r="C24" s="122" t="s">
        <v>453</v>
      </c>
      <c r="D24" s="123">
        <v>143729</v>
      </c>
      <c r="E24" s="124">
        <f>+(D24-D23)/D23</f>
        <v>-1.3914882662751946E-5</v>
      </c>
    </row>
    <row r="25" spans="2:5" ht="18" x14ac:dyDescent="0.25">
      <c r="B25" s="121" t="s">
        <v>454</v>
      </c>
      <c r="C25" s="122" t="s">
        <v>455</v>
      </c>
      <c r="D25" s="123">
        <v>155827</v>
      </c>
      <c r="E25" s="124">
        <f>+(D25-D24)/D24</f>
        <v>8.4172296474615424E-2</v>
      </c>
    </row>
    <row r="26" spans="2:5" ht="18" x14ac:dyDescent="0.25">
      <c r="B26" s="121" t="s">
        <v>456</v>
      </c>
      <c r="C26" s="122" t="s">
        <v>457</v>
      </c>
      <c r="D26" s="123">
        <v>156187</v>
      </c>
      <c r="E26" s="124">
        <f>+(D26-D25)/D25</f>
        <v>2.3102543204964478E-3</v>
      </c>
    </row>
    <row r="27" spans="2:5" ht="18" x14ac:dyDescent="0.25">
      <c r="B27" s="121" t="s">
        <v>458</v>
      </c>
      <c r="C27" s="122" t="s">
        <v>459</v>
      </c>
      <c r="D27" s="123">
        <v>135480</v>
      </c>
      <c r="E27" s="124">
        <f>+(D27-D26)/D26</f>
        <v>-0.13257825555263883</v>
      </c>
    </row>
    <row r="28" spans="2:5" ht="18" x14ac:dyDescent="0.25">
      <c r="B28" s="121" t="s">
        <v>460</v>
      </c>
      <c r="C28" s="122" t="s">
        <v>461</v>
      </c>
      <c r="D28" s="123">
        <v>154202</v>
      </c>
      <c r="E28" s="124">
        <f>+(D28-D27)/D27</f>
        <v>0.1381901387658695</v>
      </c>
    </row>
    <row r="29" spans="2:5" ht="18" x14ac:dyDescent="0.25">
      <c r="B29" s="125"/>
      <c r="C29" s="125" t="s">
        <v>164</v>
      </c>
      <c r="D29" s="126">
        <f>SUM(D10:D28)</f>
        <v>2483199</v>
      </c>
      <c r="E29" s="132"/>
    </row>
    <row r="30" spans="2:5" ht="16.5" x14ac:dyDescent="0.25">
      <c r="B30" s="131" t="s">
        <v>462</v>
      </c>
    </row>
    <row r="31" spans="2:5" ht="16.5" x14ac:dyDescent="0.25">
      <c r="B31" s="131" t="s">
        <v>463</v>
      </c>
    </row>
    <row r="32" spans="2:5" ht="16.5" x14ac:dyDescent="0.25">
      <c r="B32" s="131"/>
    </row>
    <row r="33" spans="2:5" x14ac:dyDescent="0.25">
      <c r="B33" s="743" t="s">
        <v>464</v>
      </c>
      <c r="C33" s="743"/>
      <c r="D33" s="744">
        <v>2020</v>
      </c>
      <c r="E33" s="745" t="s">
        <v>423</v>
      </c>
    </row>
    <row r="34" spans="2:5" x14ac:dyDescent="0.25">
      <c r="B34" s="744"/>
      <c r="C34" s="744"/>
      <c r="D34" s="744"/>
      <c r="E34" s="745"/>
    </row>
    <row r="35" spans="2:5" ht="15" customHeight="1" x14ac:dyDescent="0.25">
      <c r="B35" s="122" t="s">
        <v>425</v>
      </c>
      <c r="C35" s="121" t="s">
        <v>424</v>
      </c>
      <c r="D35" s="123">
        <v>1469770</v>
      </c>
      <c r="E35" s="124"/>
    </row>
    <row r="36" spans="2:5" ht="18" x14ac:dyDescent="0.25">
      <c r="B36" s="122" t="s">
        <v>427</v>
      </c>
      <c r="C36" s="121" t="s">
        <v>426</v>
      </c>
      <c r="D36" s="123">
        <v>1565222</v>
      </c>
      <c r="E36" s="124">
        <f t="shared" ref="E36:E53" si="1">+(D36-D35)/D35</f>
        <v>6.4943494560373391E-2</v>
      </c>
    </row>
    <row r="37" spans="2:5" ht="18" x14ac:dyDescent="0.25">
      <c r="B37" s="122" t="s">
        <v>429</v>
      </c>
      <c r="C37" s="121" t="s">
        <v>428</v>
      </c>
      <c r="D37" s="123">
        <v>1111525</v>
      </c>
      <c r="E37" s="124">
        <f t="shared" si="1"/>
        <v>-0.2898611187422615</v>
      </c>
    </row>
    <row r="38" spans="2:5" ht="18" x14ac:dyDescent="0.25">
      <c r="B38" s="122" t="s">
        <v>431</v>
      </c>
      <c r="C38" s="121" t="s">
        <v>430</v>
      </c>
      <c r="D38" s="123">
        <v>1667934</v>
      </c>
      <c r="E38" s="124">
        <f t="shared" si="1"/>
        <v>0.50058163334158023</v>
      </c>
    </row>
    <row r="39" spans="2:5" ht="18" x14ac:dyDescent="0.25">
      <c r="B39" s="122" t="s">
        <v>433</v>
      </c>
      <c r="C39" s="121" t="s">
        <v>432</v>
      </c>
      <c r="D39" s="123">
        <v>1685874</v>
      </c>
      <c r="E39" s="124">
        <f t="shared" si="1"/>
        <v>1.0755821273503628E-2</v>
      </c>
    </row>
    <row r="40" spans="2:5" ht="18" x14ac:dyDescent="0.25">
      <c r="B40" s="122" t="s">
        <v>435</v>
      </c>
      <c r="C40" s="121" t="s">
        <v>434</v>
      </c>
      <c r="D40" s="123">
        <v>1393851</v>
      </c>
      <c r="E40" s="124">
        <f t="shared" si="1"/>
        <v>-0.17321757141992819</v>
      </c>
    </row>
    <row r="41" spans="2:5" ht="18" x14ac:dyDescent="0.25">
      <c r="B41" s="122" t="s">
        <v>437</v>
      </c>
      <c r="C41" s="121" t="s">
        <v>436</v>
      </c>
      <c r="D41" s="123">
        <v>1698626</v>
      </c>
      <c r="E41" s="124">
        <f t="shared" si="1"/>
        <v>0.21865680047580408</v>
      </c>
    </row>
    <row r="42" spans="2:5" ht="18" x14ac:dyDescent="0.25">
      <c r="B42" s="122" t="s">
        <v>439</v>
      </c>
      <c r="C42" s="121" t="s">
        <v>438</v>
      </c>
      <c r="D42" s="123">
        <v>1775843</v>
      </c>
      <c r="E42" s="124">
        <f t="shared" si="1"/>
        <v>4.545850587474818E-2</v>
      </c>
    </row>
    <row r="43" spans="2:5" ht="18" x14ac:dyDescent="0.25">
      <c r="B43" s="122" t="s">
        <v>441</v>
      </c>
      <c r="C43" s="121" t="s">
        <v>440</v>
      </c>
      <c r="D43" s="123">
        <v>1880430</v>
      </c>
      <c r="E43" s="124">
        <f t="shared" si="1"/>
        <v>5.8894282884241457E-2</v>
      </c>
    </row>
    <row r="44" spans="2:5" ht="18" x14ac:dyDescent="0.25">
      <c r="B44" s="122" t="s">
        <v>443</v>
      </c>
      <c r="C44" s="121" t="s">
        <v>442</v>
      </c>
      <c r="D44" s="123">
        <v>1677945</v>
      </c>
      <c r="E44" s="124">
        <f t="shared" si="1"/>
        <v>-0.10768015826167419</v>
      </c>
    </row>
    <row r="45" spans="2:5" ht="18" x14ac:dyDescent="0.25">
      <c r="B45" s="122" t="s">
        <v>445</v>
      </c>
      <c r="C45" s="121" t="s">
        <v>444</v>
      </c>
      <c r="D45" s="123">
        <v>1732995</v>
      </c>
      <c r="E45" s="124">
        <f t="shared" si="1"/>
        <v>3.2807988342883704E-2</v>
      </c>
    </row>
    <row r="46" spans="2:5" ht="18" x14ac:dyDescent="0.25">
      <c r="B46" s="122" t="s">
        <v>447</v>
      </c>
      <c r="C46" s="121" t="s">
        <v>446</v>
      </c>
      <c r="D46" s="123">
        <v>1991612</v>
      </c>
      <c r="E46" s="124">
        <f t="shared" si="1"/>
        <v>0.14923124417554581</v>
      </c>
    </row>
    <row r="47" spans="2:5" ht="18" x14ac:dyDescent="0.25">
      <c r="B47" s="122" t="s">
        <v>449</v>
      </c>
      <c r="C47" s="121" t="s">
        <v>448</v>
      </c>
      <c r="D47" s="123">
        <v>1870974</v>
      </c>
      <c r="E47" s="124">
        <f t="shared" si="1"/>
        <v>-6.0573043343783828E-2</v>
      </c>
    </row>
    <row r="48" spans="2:5" ht="18" x14ac:dyDescent="0.25">
      <c r="B48" s="122" t="s">
        <v>451</v>
      </c>
      <c r="C48" s="121" t="s">
        <v>450</v>
      </c>
      <c r="D48" s="123">
        <v>1911783</v>
      </c>
      <c r="E48" s="124">
        <f t="shared" si="1"/>
        <v>2.181163394039682E-2</v>
      </c>
    </row>
    <row r="49" spans="2:5" ht="18" x14ac:dyDescent="0.25">
      <c r="B49" s="122" t="s">
        <v>453</v>
      </c>
      <c r="C49" s="121" t="s">
        <v>452</v>
      </c>
      <c r="D49" s="123">
        <v>1909198</v>
      </c>
      <c r="E49" s="124">
        <f t="shared" si="1"/>
        <v>-1.3521409072054726E-3</v>
      </c>
    </row>
    <row r="50" spans="2:5" ht="18" x14ac:dyDescent="0.25">
      <c r="B50" s="122" t="s">
        <v>455</v>
      </c>
      <c r="C50" s="121" t="s">
        <v>454</v>
      </c>
      <c r="D50" s="123">
        <v>2039261</v>
      </c>
      <c r="E50" s="124">
        <f t="shared" si="1"/>
        <v>6.8124416639866583E-2</v>
      </c>
    </row>
    <row r="51" spans="2:5" ht="18" x14ac:dyDescent="0.25">
      <c r="B51" s="122" t="s">
        <v>457</v>
      </c>
      <c r="C51" s="121" t="s">
        <v>456</v>
      </c>
      <c r="D51" s="123">
        <v>2084441</v>
      </c>
      <c r="E51" s="124">
        <f t="shared" si="1"/>
        <v>2.2155084611533295E-2</v>
      </c>
    </row>
    <row r="52" spans="2:5" ht="18" x14ac:dyDescent="0.25">
      <c r="B52" s="122" t="s">
        <v>459</v>
      </c>
      <c r="C52" s="121" t="s">
        <v>458</v>
      </c>
      <c r="D52" s="123">
        <v>1788983</v>
      </c>
      <c r="E52" s="124">
        <f t="shared" si="1"/>
        <v>-0.14174447729631109</v>
      </c>
    </row>
    <row r="53" spans="2:5" ht="18" x14ac:dyDescent="0.25">
      <c r="B53" s="122" t="s">
        <v>461</v>
      </c>
      <c r="C53" s="121" t="s">
        <v>460</v>
      </c>
      <c r="D53" s="123">
        <v>2071272</v>
      </c>
      <c r="E53" s="124">
        <f t="shared" si="1"/>
        <v>0.15779300306375185</v>
      </c>
    </row>
    <row r="54" spans="2:5" ht="18" x14ac:dyDescent="0.25">
      <c r="C54" s="125" t="s">
        <v>164</v>
      </c>
      <c r="D54" s="126">
        <f>SUM(D35:D53)</f>
        <v>33327539</v>
      </c>
    </row>
    <row r="58" spans="2:5" ht="18" x14ac:dyDescent="0.25">
      <c r="B58" s="178" t="s">
        <v>465</v>
      </c>
      <c r="C58" s="179"/>
      <c r="D58" s="178" t="s">
        <v>407</v>
      </c>
      <c r="E58" s="178" t="s">
        <v>466</v>
      </c>
    </row>
    <row r="59" spans="2:5" ht="18" x14ac:dyDescent="0.25">
      <c r="B59" s="746" t="s">
        <v>234</v>
      </c>
      <c r="C59" s="747"/>
      <c r="D59" s="123">
        <v>1546137</v>
      </c>
      <c r="E59" s="123">
        <v>46211</v>
      </c>
    </row>
    <row r="60" spans="2:5" ht="18" x14ac:dyDescent="0.25">
      <c r="B60" s="746" t="s">
        <v>467</v>
      </c>
      <c r="C60" s="747"/>
      <c r="D60" s="123">
        <v>915397</v>
      </c>
      <c r="E60" s="123">
        <v>35880</v>
      </c>
    </row>
    <row r="61" spans="2:5" ht="18" x14ac:dyDescent="0.25">
      <c r="B61" s="746" t="s">
        <v>468</v>
      </c>
      <c r="C61" s="747"/>
      <c r="D61" s="123">
        <v>897889</v>
      </c>
      <c r="E61" s="123">
        <v>150383</v>
      </c>
    </row>
    <row r="62" spans="2:5" ht="18" x14ac:dyDescent="0.25">
      <c r="B62" s="746" t="s">
        <v>469</v>
      </c>
      <c r="C62" s="747"/>
      <c r="D62" s="123">
        <v>848883</v>
      </c>
      <c r="E62" s="123">
        <v>195065</v>
      </c>
    </row>
    <row r="63" spans="2:5" ht="18" x14ac:dyDescent="0.25">
      <c r="B63" s="746" t="s">
        <v>470</v>
      </c>
      <c r="C63" s="747"/>
      <c r="D63" s="123">
        <v>581287</v>
      </c>
      <c r="E63" s="123">
        <v>28105</v>
      </c>
    </row>
    <row r="64" spans="2:5" ht="18" x14ac:dyDescent="0.25">
      <c r="B64" s="746" t="s">
        <v>471</v>
      </c>
      <c r="C64" s="747"/>
      <c r="D64" s="123">
        <v>570213</v>
      </c>
      <c r="E64" s="123">
        <v>20885</v>
      </c>
    </row>
    <row r="65" spans="2:5" ht="18" x14ac:dyDescent="0.25">
      <c r="B65" s="746" t="s">
        <v>472</v>
      </c>
      <c r="C65" s="747"/>
      <c r="D65" s="123">
        <v>544935</v>
      </c>
      <c r="E65" s="123">
        <v>15981</v>
      </c>
    </row>
    <row r="66" spans="2:5" ht="18" x14ac:dyDescent="0.25">
      <c r="B66" s="746" t="s">
        <v>473</v>
      </c>
      <c r="C66" s="747"/>
      <c r="D66" s="123">
        <v>519572</v>
      </c>
      <c r="E66" s="123">
        <v>16744</v>
      </c>
    </row>
    <row r="67" spans="2:5" ht="18" x14ac:dyDescent="0.25">
      <c r="B67" s="746" t="s">
        <v>474</v>
      </c>
      <c r="C67" s="747"/>
      <c r="D67" s="123">
        <v>497534</v>
      </c>
      <c r="E67" s="123">
        <v>14675</v>
      </c>
    </row>
    <row r="68" spans="2:5" ht="18" x14ac:dyDescent="0.25">
      <c r="B68" s="746" t="s">
        <v>475</v>
      </c>
      <c r="C68" s="747"/>
      <c r="D68" s="123">
        <v>492111</v>
      </c>
      <c r="E68" s="123">
        <v>16637</v>
      </c>
    </row>
    <row r="69" spans="2:5" ht="18" x14ac:dyDescent="0.25">
      <c r="B69" s="746" t="s">
        <v>476</v>
      </c>
      <c r="C69" s="747"/>
      <c r="D69" s="123">
        <v>487849</v>
      </c>
      <c r="E69" s="123">
        <v>16901</v>
      </c>
    </row>
    <row r="70" spans="2:5" ht="18" x14ac:dyDescent="0.25">
      <c r="B70" s="746" t="s">
        <v>477</v>
      </c>
      <c r="C70" s="747"/>
      <c r="D70" s="123">
        <v>481736</v>
      </c>
      <c r="E70" s="123">
        <v>18848</v>
      </c>
    </row>
    <row r="71" spans="2:5" ht="18" x14ac:dyDescent="0.25">
      <c r="B71" s="746" t="s">
        <v>478</v>
      </c>
      <c r="C71" s="747"/>
      <c r="D71" s="123">
        <v>476087</v>
      </c>
      <c r="E71" s="123">
        <v>16858</v>
      </c>
    </row>
    <row r="72" spans="2:5" ht="18" x14ac:dyDescent="0.25">
      <c r="B72" s="746" t="s">
        <v>479</v>
      </c>
      <c r="C72" s="747"/>
      <c r="D72" s="123">
        <v>440849</v>
      </c>
      <c r="E72" s="123">
        <v>35204</v>
      </c>
    </row>
    <row r="73" spans="2:5" ht="18" x14ac:dyDescent="0.25">
      <c r="B73" s="746" t="s">
        <v>480</v>
      </c>
      <c r="C73" s="747"/>
      <c r="D73" s="123">
        <v>432384</v>
      </c>
      <c r="E73" s="123">
        <v>12873</v>
      </c>
    </row>
    <row r="74" spans="2:5" ht="18" x14ac:dyDescent="0.25">
      <c r="B74" s="746" t="s">
        <v>481</v>
      </c>
      <c r="C74" s="747"/>
      <c r="D74" s="123">
        <v>418150</v>
      </c>
      <c r="E74" s="123">
        <v>17904</v>
      </c>
    </row>
    <row r="75" spans="2:5" ht="18" x14ac:dyDescent="0.25">
      <c r="B75" s="746" t="s">
        <v>138</v>
      </c>
      <c r="C75" s="747"/>
      <c r="D75" s="123">
        <v>383782</v>
      </c>
      <c r="E75" s="123">
        <v>15641</v>
      </c>
    </row>
    <row r="76" spans="2:5" ht="18" x14ac:dyDescent="0.25">
      <c r="B76" s="746" t="s">
        <v>482</v>
      </c>
      <c r="C76" s="747"/>
      <c r="D76" s="123">
        <v>322068</v>
      </c>
      <c r="E76" s="123">
        <v>18960</v>
      </c>
    </row>
    <row r="77" spans="2:5" ht="18" x14ac:dyDescent="0.25">
      <c r="B77" s="746" t="s">
        <v>483</v>
      </c>
      <c r="C77" s="747"/>
      <c r="D77" s="123">
        <v>14630756</v>
      </c>
      <c r="E77" s="123">
        <v>1181343</v>
      </c>
    </row>
    <row r="78" spans="2:5" ht="18" x14ac:dyDescent="0.25">
      <c r="B78" s="749" t="s">
        <v>164</v>
      </c>
      <c r="C78" s="750"/>
      <c r="D78" s="130">
        <f>SUM(D59:D77)</f>
        <v>25487619</v>
      </c>
      <c r="E78" s="130">
        <f>SUM(E59:E77)</f>
        <v>1875098</v>
      </c>
    </row>
    <row r="79" spans="2:5" ht="16.5" x14ac:dyDescent="0.25">
      <c r="B79" s="131" t="s">
        <v>484</v>
      </c>
    </row>
    <row r="82" spans="2:3" x14ac:dyDescent="0.25">
      <c r="B82" s="748" t="s">
        <v>485</v>
      </c>
      <c r="C82" s="748"/>
    </row>
    <row r="83" spans="2:3" x14ac:dyDescent="0.25">
      <c r="B83" s="81" t="s">
        <v>486</v>
      </c>
      <c r="C83" s="177" t="s">
        <v>407</v>
      </c>
    </row>
    <row r="84" spans="2:3" ht="18" x14ac:dyDescent="0.25">
      <c r="B84" s="75" t="s">
        <v>487</v>
      </c>
      <c r="C84" s="176">
        <v>1868545</v>
      </c>
    </row>
    <row r="85" spans="2:3" ht="18" x14ac:dyDescent="0.25">
      <c r="B85" s="75" t="s">
        <v>39</v>
      </c>
      <c r="C85" s="176">
        <v>1178273</v>
      </c>
    </row>
    <row r="86" spans="2:3" ht="18" x14ac:dyDescent="0.25">
      <c r="B86" s="75" t="s">
        <v>34</v>
      </c>
      <c r="C86" s="176">
        <v>923320</v>
      </c>
    </row>
    <row r="87" spans="2:3" ht="18" x14ac:dyDescent="0.25">
      <c r="B87" s="75" t="s">
        <v>205</v>
      </c>
      <c r="C87" s="176">
        <v>839013</v>
      </c>
    </row>
    <row r="88" spans="2:3" ht="18" x14ac:dyDescent="0.25">
      <c r="B88" s="75" t="s">
        <v>37</v>
      </c>
      <c r="C88" s="176">
        <v>764099</v>
      </c>
    </row>
    <row r="89" spans="2:3" ht="18" x14ac:dyDescent="0.25">
      <c r="B89" s="75" t="s">
        <v>47</v>
      </c>
      <c r="C89" s="176">
        <v>713941</v>
      </c>
    </row>
    <row r="90" spans="2:3" ht="18" x14ac:dyDescent="0.25">
      <c r="B90" s="75" t="s">
        <v>208</v>
      </c>
      <c r="C90" s="176">
        <v>628759</v>
      </c>
    </row>
    <row r="91" spans="2:3" ht="18" x14ac:dyDescent="0.25">
      <c r="B91" s="75" t="s">
        <v>44</v>
      </c>
      <c r="C91" s="176">
        <v>523302</v>
      </c>
    </row>
    <row r="92" spans="2:3" ht="18" x14ac:dyDescent="0.25">
      <c r="B92" s="75" t="s">
        <v>41</v>
      </c>
      <c r="C92" s="176">
        <v>518878</v>
      </c>
    </row>
    <row r="93" spans="2:3" ht="18" x14ac:dyDescent="0.25">
      <c r="B93" s="75" t="s">
        <v>488</v>
      </c>
      <c r="C93" s="176">
        <v>468114</v>
      </c>
    </row>
    <row r="94" spans="2:3" ht="18" x14ac:dyDescent="0.25">
      <c r="B94" s="75" t="s">
        <v>489</v>
      </c>
      <c r="C94" s="176">
        <v>411448</v>
      </c>
    </row>
    <row r="95" spans="2:3" ht="18" x14ac:dyDescent="0.25">
      <c r="B95" s="75" t="s">
        <v>490</v>
      </c>
      <c r="C95" s="176">
        <v>331454</v>
      </c>
    </row>
    <row r="96" spans="2:3" ht="16.5" x14ac:dyDescent="0.25">
      <c r="B96" s="131" t="s">
        <v>484</v>
      </c>
    </row>
    <row r="99" spans="2:3" x14ac:dyDescent="0.25">
      <c r="B99" s="748" t="s">
        <v>491</v>
      </c>
      <c r="C99" s="748"/>
    </row>
    <row r="100" spans="2:3" x14ac:dyDescent="0.25">
      <c r="B100" s="81" t="s">
        <v>492</v>
      </c>
      <c r="C100" s="177" t="s">
        <v>407</v>
      </c>
    </row>
    <row r="101" spans="2:3" ht="18" x14ac:dyDescent="0.25">
      <c r="B101" s="75" t="s">
        <v>205</v>
      </c>
      <c r="C101" s="176">
        <v>2578138</v>
      </c>
    </row>
    <row r="102" spans="2:3" ht="18" x14ac:dyDescent="0.25">
      <c r="B102" s="75" t="s">
        <v>39</v>
      </c>
      <c r="C102" s="176">
        <v>1227191</v>
      </c>
    </row>
    <row r="103" spans="2:3" ht="18" x14ac:dyDescent="0.25">
      <c r="B103" s="75" t="s">
        <v>37</v>
      </c>
      <c r="C103" s="176">
        <v>1204708</v>
      </c>
    </row>
    <row r="104" spans="2:3" ht="18" x14ac:dyDescent="0.25">
      <c r="B104" s="75" t="s">
        <v>487</v>
      </c>
      <c r="C104" s="176">
        <v>973549</v>
      </c>
    </row>
    <row r="105" spans="2:3" ht="18" x14ac:dyDescent="0.25">
      <c r="B105" s="75" t="s">
        <v>208</v>
      </c>
      <c r="C105" s="176">
        <v>758358</v>
      </c>
    </row>
    <row r="106" spans="2:3" ht="18" x14ac:dyDescent="0.25">
      <c r="B106" s="75" t="s">
        <v>41</v>
      </c>
      <c r="C106" s="176">
        <v>629294</v>
      </c>
    </row>
    <row r="107" spans="2:3" ht="18" x14ac:dyDescent="0.25">
      <c r="B107" s="75" t="s">
        <v>490</v>
      </c>
      <c r="C107" s="176">
        <v>423229</v>
      </c>
    </row>
    <row r="108" spans="2:3" ht="18" x14ac:dyDescent="0.25">
      <c r="B108" s="75" t="s">
        <v>488</v>
      </c>
      <c r="C108" s="176">
        <v>389924</v>
      </c>
    </row>
    <row r="109" spans="2:3" ht="18" x14ac:dyDescent="0.25">
      <c r="B109" s="75" t="s">
        <v>34</v>
      </c>
      <c r="C109" s="176">
        <v>379784</v>
      </c>
    </row>
    <row r="110" spans="2:3" ht="18" x14ac:dyDescent="0.25">
      <c r="B110" s="75" t="s">
        <v>47</v>
      </c>
      <c r="C110" s="176">
        <v>377889</v>
      </c>
    </row>
    <row r="111" spans="2:3" ht="18" x14ac:dyDescent="0.25">
      <c r="B111" s="75" t="s">
        <v>493</v>
      </c>
      <c r="C111" s="176">
        <v>342489</v>
      </c>
    </row>
    <row r="112" spans="2:3" ht="18" x14ac:dyDescent="0.25">
      <c r="B112" s="75" t="s">
        <v>494</v>
      </c>
      <c r="C112" s="176">
        <v>321261</v>
      </c>
    </row>
    <row r="113" spans="2:2" ht="16.5" x14ac:dyDescent="0.25">
      <c r="B113" s="131" t="s">
        <v>484</v>
      </c>
    </row>
  </sheetData>
  <sheetProtection selectLockedCells="1" selectUnlockedCells="1"/>
  <mergeCells count="29">
    <mergeCell ref="B99:C99"/>
    <mergeCell ref="B73:C73"/>
    <mergeCell ref="B74:C74"/>
    <mergeCell ref="B75:C75"/>
    <mergeCell ref="B76:C76"/>
    <mergeCell ref="B77:C77"/>
    <mergeCell ref="B82:C82"/>
    <mergeCell ref="B78:C78"/>
    <mergeCell ref="B59:C59"/>
    <mergeCell ref="B60:C60"/>
    <mergeCell ref="B72:C72"/>
    <mergeCell ref="B61:C61"/>
    <mergeCell ref="B62:C62"/>
    <mergeCell ref="B63:C63"/>
    <mergeCell ref="B64:C64"/>
    <mergeCell ref="B65:C65"/>
    <mergeCell ref="B66:C66"/>
    <mergeCell ref="B67:C67"/>
    <mergeCell ref="B68:C68"/>
    <mergeCell ref="B69:C69"/>
    <mergeCell ref="B70:C70"/>
    <mergeCell ref="B71:C71"/>
    <mergeCell ref="B8:C9"/>
    <mergeCell ref="D8:D9"/>
    <mergeCell ref="E8:E9"/>
    <mergeCell ref="A1:Q3"/>
    <mergeCell ref="B33:C34"/>
    <mergeCell ref="D33:D34"/>
    <mergeCell ref="E33:E34"/>
  </mergeCells>
  <conditionalFormatting sqref="D29">
    <cfRule type="cellIs" dxfId="7521" priority="81" operator="lessThan">
      <formula>0</formula>
    </cfRule>
  </conditionalFormatting>
  <conditionalFormatting sqref="E29">
    <cfRule type="cellIs" dxfId="7520" priority="65" operator="lessThan">
      <formula>0</formula>
    </cfRule>
  </conditionalFormatting>
  <conditionalFormatting sqref="D10:E19">
    <cfRule type="cellIs" dxfId="7519" priority="35" operator="lessThan">
      <formula>0</formula>
    </cfRule>
  </conditionalFormatting>
  <conditionalFormatting sqref="D11">
    <cfRule type="cellIs" dxfId="7518" priority="34" operator="lessThan">
      <formula>0</formula>
    </cfRule>
  </conditionalFormatting>
  <conditionalFormatting sqref="D20:E21">
    <cfRule type="cellIs" dxfId="7517" priority="33" operator="lessThan">
      <formula>0</formula>
    </cfRule>
  </conditionalFormatting>
  <conditionalFormatting sqref="D23:E24">
    <cfRule type="cellIs" dxfId="7516" priority="31" operator="lessThan">
      <formula>0</formula>
    </cfRule>
  </conditionalFormatting>
  <conditionalFormatting sqref="D22:E22">
    <cfRule type="cellIs" dxfId="7515" priority="32" operator="lessThan">
      <formula>0</formula>
    </cfRule>
  </conditionalFormatting>
  <conditionalFormatting sqref="D25:E25">
    <cfRule type="cellIs" dxfId="7514" priority="30" operator="lessThan">
      <formula>0</formula>
    </cfRule>
  </conditionalFormatting>
  <conditionalFormatting sqref="D26:E26">
    <cfRule type="cellIs" dxfId="7513" priority="29" operator="lessThan">
      <formula>0</formula>
    </cfRule>
  </conditionalFormatting>
  <conditionalFormatting sqref="E44:E46">
    <cfRule type="cellIs" dxfId="7512" priority="27" operator="lessThan">
      <formula>0</formula>
    </cfRule>
  </conditionalFormatting>
  <conditionalFormatting sqref="E35:E43">
    <cfRule type="cellIs" dxfId="7511" priority="28" operator="lessThan">
      <formula>0</formula>
    </cfRule>
  </conditionalFormatting>
  <conditionalFormatting sqref="D35:D43">
    <cfRule type="cellIs" dxfId="7510" priority="25" operator="lessThan">
      <formula>0</formula>
    </cfRule>
  </conditionalFormatting>
  <conditionalFormatting sqref="E47:E51">
    <cfRule type="cellIs" dxfId="7509" priority="26" operator="lessThan">
      <formula>0</formula>
    </cfRule>
  </conditionalFormatting>
  <conditionalFormatting sqref="D44:D46">
    <cfRule type="cellIs" dxfId="7508" priority="23" operator="lessThan">
      <formula>0</formula>
    </cfRule>
  </conditionalFormatting>
  <conditionalFormatting sqref="D48:D49">
    <cfRule type="cellIs" dxfId="7507" priority="21" operator="lessThan">
      <formula>0</formula>
    </cfRule>
  </conditionalFormatting>
  <conditionalFormatting sqref="D36">
    <cfRule type="cellIs" dxfId="7506" priority="24" operator="lessThan">
      <formula>0</formula>
    </cfRule>
  </conditionalFormatting>
  <conditionalFormatting sqref="D47">
    <cfRule type="cellIs" dxfId="7505" priority="22" operator="lessThan">
      <formula>0</formula>
    </cfRule>
  </conditionalFormatting>
  <conditionalFormatting sqref="D50">
    <cfRule type="cellIs" dxfId="7504" priority="20" operator="lessThan">
      <formula>0</formula>
    </cfRule>
  </conditionalFormatting>
  <conditionalFormatting sqref="D51">
    <cfRule type="cellIs" dxfId="7503" priority="19" operator="lessThan">
      <formula>0</formula>
    </cfRule>
  </conditionalFormatting>
  <conditionalFormatting sqref="D54">
    <cfRule type="cellIs" dxfId="7502" priority="18" operator="lessThan">
      <formula>0</formula>
    </cfRule>
  </conditionalFormatting>
  <conditionalFormatting sqref="E27:E28">
    <cfRule type="cellIs" dxfId="7501" priority="17" operator="lessThan">
      <formula>0</formula>
    </cfRule>
  </conditionalFormatting>
  <conditionalFormatting sqref="D27:D28">
    <cfRule type="cellIs" dxfId="7500" priority="16" operator="lessThan">
      <formula>0</formula>
    </cfRule>
  </conditionalFormatting>
  <conditionalFormatting sqref="E52:E53">
    <cfRule type="cellIs" dxfId="7499" priority="15" operator="lessThan">
      <formula>0</formula>
    </cfRule>
  </conditionalFormatting>
  <conditionalFormatting sqref="D52:D53">
    <cfRule type="cellIs" dxfId="7498" priority="14" operator="lessThan">
      <formula>0</formula>
    </cfRule>
  </conditionalFormatting>
  <conditionalFormatting sqref="D68:D71 D59:D66">
    <cfRule type="cellIs" dxfId="7497" priority="13" operator="lessThan">
      <formula>0</formula>
    </cfRule>
  </conditionalFormatting>
  <conditionalFormatting sqref="D60">
    <cfRule type="cellIs" dxfId="7496" priority="12" operator="lessThan">
      <formula>0</formula>
    </cfRule>
  </conditionalFormatting>
  <conditionalFormatting sqref="D67">
    <cfRule type="cellIs" dxfId="7495" priority="11" operator="lessThan">
      <formula>0</formula>
    </cfRule>
  </conditionalFormatting>
  <conditionalFormatting sqref="D72:D76">
    <cfRule type="cellIs" dxfId="7494" priority="10" operator="lessThan">
      <formula>0</formula>
    </cfRule>
  </conditionalFormatting>
  <conditionalFormatting sqref="D77">
    <cfRule type="cellIs" dxfId="7493" priority="9" operator="lessThan">
      <formula>0</formula>
    </cfRule>
  </conditionalFormatting>
  <conditionalFormatting sqref="D78">
    <cfRule type="cellIs" dxfId="7492" priority="8" operator="lessThan">
      <formula>0</formula>
    </cfRule>
  </conditionalFormatting>
  <conditionalFormatting sqref="E68:E71 E59:E66">
    <cfRule type="cellIs" dxfId="7491" priority="7" operator="lessThan">
      <formula>0</formula>
    </cfRule>
  </conditionalFormatting>
  <conditionalFormatting sqref="E60">
    <cfRule type="cellIs" dxfId="7490" priority="6" operator="lessThan">
      <formula>0</formula>
    </cfRule>
  </conditionalFormatting>
  <conditionalFormatting sqref="E67">
    <cfRule type="cellIs" dxfId="7489" priority="5" operator="lessThan">
      <formula>0</formula>
    </cfRule>
  </conditionalFormatting>
  <conditionalFormatting sqref="E72:E76">
    <cfRule type="cellIs" dxfId="7488" priority="4" operator="lessThan">
      <formula>0</formula>
    </cfRule>
  </conditionalFormatting>
  <conditionalFormatting sqref="E77">
    <cfRule type="cellIs" dxfId="7487" priority="3" operator="lessThan">
      <formula>0</formula>
    </cfRule>
  </conditionalFormatting>
  <conditionalFormatting sqref="E78">
    <cfRule type="cellIs" dxfId="7486" priority="2" operator="lessThan">
      <formula>0</formula>
    </cfRule>
  </conditionalFormatting>
  <conditionalFormatting sqref="D59">
    <cfRule type="cellIs" dxfId="7485" priority="1"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Q61"/>
  <sheetViews>
    <sheetView showGridLines="0" zoomScale="80" zoomScaleNormal="80" workbookViewId="0">
      <selection activeCell="B20" sqref="B20:D26"/>
    </sheetView>
  </sheetViews>
  <sheetFormatPr baseColWidth="10" defaultColWidth="11.42578125" defaultRowHeight="14.25" x14ac:dyDescent="0.2"/>
  <cols>
    <col min="1" max="1" width="2" style="217" customWidth="1"/>
    <col min="2" max="2" width="36.5703125" style="217" customWidth="1"/>
    <col min="3" max="3" width="16.28515625" style="217" customWidth="1"/>
    <col min="4" max="5" width="14.42578125" style="217" customWidth="1"/>
    <col min="6" max="13" width="11.42578125" style="217"/>
    <col min="14" max="17" width="13" style="217" customWidth="1"/>
    <col min="18" max="16384" width="11.42578125" style="217"/>
  </cols>
  <sheetData>
    <row r="1" spans="1:17" ht="15" customHeight="1" x14ac:dyDescent="0.2">
      <c r="A1" s="548" t="s">
        <v>495</v>
      </c>
      <c r="B1" s="548"/>
      <c r="C1" s="548"/>
      <c r="D1" s="548"/>
      <c r="E1" s="548"/>
      <c r="F1" s="548"/>
      <c r="G1" s="548"/>
      <c r="H1" s="548"/>
      <c r="I1" s="548"/>
      <c r="J1" s="548"/>
      <c r="K1" s="548"/>
      <c r="L1" s="548"/>
      <c r="M1" s="548"/>
      <c r="N1" s="548"/>
      <c r="O1" s="548"/>
      <c r="P1" s="548"/>
      <c r="Q1" s="246"/>
    </row>
    <row r="2" spans="1:17" ht="15" customHeight="1" x14ac:dyDescent="0.2">
      <c r="A2" s="548"/>
      <c r="B2" s="548"/>
      <c r="C2" s="548"/>
      <c r="D2" s="548"/>
      <c r="E2" s="548"/>
      <c r="F2" s="548"/>
      <c r="G2" s="548"/>
      <c r="H2" s="548"/>
      <c r="I2" s="548"/>
      <c r="J2" s="548"/>
      <c r="K2" s="548"/>
      <c r="L2" s="548"/>
      <c r="M2" s="548"/>
      <c r="N2" s="548"/>
      <c r="O2" s="548"/>
      <c r="P2" s="548"/>
      <c r="Q2" s="246"/>
    </row>
    <row r="3" spans="1:17" ht="15" customHeight="1" x14ac:dyDescent="0.2">
      <c r="B3" s="219"/>
      <c r="C3" s="383"/>
      <c r="D3" s="383"/>
      <c r="E3" s="383"/>
      <c r="M3" s="330" t="s">
        <v>496</v>
      </c>
      <c r="O3" s="384" t="s">
        <v>981</v>
      </c>
    </row>
    <row r="4" spans="1:17" ht="15" customHeight="1" x14ac:dyDescent="0.2">
      <c r="C4" s="383"/>
      <c r="D4" s="383"/>
      <c r="E4" s="383"/>
    </row>
    <row r="5" spans="1:17" ht="15" customHeight="1" x14ac:dyDescent="0.2">
      <c r="B5" s="658" t="s">
        <v>979</v>
      </c>
      <c r="C5" s="549" t="s">
        <v>185</v>
      </c>
      <c r="D5" s="549" t="s">
        <v>497</v>
      </c>
      <c r="E5" s="549" t="s">
        <v>498</v>
      </c>
      <c r="Q5" s="385"/>
    </row>
    <row r="6" spans="1:17" ht="15" customHeight="1" thickBot="1" x14ac:dyDescent="0.25">
      <c r="B6" s="659"/>
      <c r="C6" s="550"/>
      <c r="D6" s="550"/>
      <c r="E6" s="550"/>
      <c r="Q6" s="385"/>
    </row>
    <row r="7" spans="1:17" ht="19.5" customHeight="1" x14ac:dyDescent="0.2">
      <c r="B7" s="386" t="s">
        <v>499</v>
      </c>
      <c r="C7" s="387">
        <v>35.9</v>
      </c>
      <c r="D7" s="388">
        <v>3.5000000000000003E-2</v>
      </c>
      <c r="E7" s="389">
        <f t="shared" ref="E7:E16" si="0">(C7*D7)</f>
        <v>1.2565000000000002</v>
      </c>
      <c r="Q7" s="385"/>
    </row>
    <row r="8" spans="1:17" ht="19.5" customHeight="1" x14ac:dyDescent="0.2">
      <c r="B8" s="390" t="s">
        <v>980</v>
      </c>
      <c r="C8" s="391">
        <v>14.3</v>
      </c>
      <c r="D8" s="392">
        <v>9.7199999999999995E-2</v>
      </c>
      <c r="E8" s="393">
        <f t="shared" si="0"/>
        <v>1.3899600000000001</v>
      </c>
      <c r="Q8" s="385"/>
    </row>
    <row r="9" spans="1:17" ht="19.5" customHeight="1" x14ac:dyDescent="0.2">
      <c r="B9" s="390" t="s">
        <v>502</v>
      </c>
      <c r="C9" s="391">
        <v>14.76</v>
      </c>
      <c r="D9" s="392">
        <v>7.4999999999999997E-2</v>
      </c>
      <c r="E9" s="393">
        <f t="shared" si="0"/>
        <v>1.107</v>
      </c>
      <c r="Q9" s="385"/>
    </row>
    <row r="10" spans="1:17" ht="19.5" customHeight="1" x14ac:dyDescent="0.2">
      <c r="B10" s="390" t="s">
        <v>503</v>
      </c>
      <c r="C10" s="391">
        <v>11.5</v>
      </c>
      <c r="D10" s="392">
        <v>5.79E-2</v>
      </c>
      <c r="E10" s="393">
        <f t="shared" si="0"/>
        <v>0.66585000000000005</v>
      </c>
      <c r="Q10" s="385"/>
    </row>
    <row r="11" spans="1:17" ht="19.5" customHeight="1" x14ac:dyDescent="0.2">
      <c r="B11" s="390" t="s">
        <v>501</v>
      </c>
      <c r="C11" s="391">
        <v>7.76</v>
      </c>
      <c r="D11" s="392">
        <v>0.111</v>
      </c>
      <c r="E11" s="393">
        <f t="shared" si="0"/>
        <v>0.86136000000000001</v>
      </c>
      <c r="Q11" s="385"/>
    </row>
    <row r="12" spans="1:17" ht="19.5" customHeight="1" x14ac:dyDescent="0.2">
      <c r="B12" s="390" t="s">
        <v>500</v>
      </c>
      <c r="C12" s="391">
        <v>8.2799999999999994</v>
      </c>
      <c r="D12" s="392">
        <v>0.14499999999999999</v>
      </c>
      <c r="E12" s="393">
        <f t="shared" si="0"/>
        <v>1.2005999999999999</v>
      </c>
      <c r="N12" s="385"/>
      <c r="O12" s="385"/>
      <c r="P12" s="385"/>
      <c r="Q12" s="385"/>
    </row>
    <row r="13" spans="1:17" ht="19.5" customHeight="1" x14ac:dyDescent="0.2">
      <c r="B13" s="390" t="s">
        <v>504</v>
      </c>
      <c r="C13" s="391">
        <v>2.1</v>
      </c>
      <c r="D13" s="392">
        <v>9.1999999999999998E-2</v>
      </c>
      <c r="E13" s="393">
        <f t="shared" si="0"/>
        <v>0.19320000000000001</v>
      </c>
      <c r="N13" s="385"/>
      <c r="O13" s="385"/>
      <c r="P13" s="385"/>
      <c r="Q13" s="385"/>
    </row>
    <row r="14" spans="1:17" ht="19.5" customHeight="1" x14ac:dyDescent="0.2">
      <c r="B14" s="390" t="s">
        <v>505</v>
      </c>
      <c r="C14" s="391">
        <v>2.6</v>
      </c>
      <c r="D14" s="392">
        <v>0.115</v>
      </c>
      <c r="E14" s="393">
        <f t="shared" si="0"/>
        <v>0.29900000000000004</v>
      </c>
      <c r="N14" s="385"/>
      <c r="O14" s="385"/>
      <c r="P14" s="385"/>
      <c r="Q14" s="385"/>
    </row>
    <row r="15" spans="1:17" ht="19.5" customHeight="1" x14ac:dyDescent="0.2">
      <c r="B15" s="390" t="s">
        <v>506</v>
      </c>
      <c r="C15" s="391">
        <v>2.2000000000000002</v>
      </c>
      <c r="D15" s="392">
        <v>9.06E-2</v>
      </c>
      <c r="E15" s="393">
        <f t="shared" si="0"/>
        <v>0.19932000000000002</v>
      </c>
      <c r="N15" s="385"/>
      <c r="O15" s="385"/>
      <c r="P15" s="385"/>
      <c r="Q15" s="385"/>
    </row>
    <row r="16" spans="1:17" ht="19.5" customHeight="1" x14ac:dyDescent="0.2">
      <c r="B16" s="390" t="s">
        <v>507</v>
      </c>
      <c r="C16" s="391">
        <v>0.6</v>
      </c>
      <c r="D16" s="392">
        <v>3.4500000000000003E-2</v>
      </c>
      <c r="E16" s="393">
        <f t="shared" si="0"/>
        <v>2.07E-2</v>
      </c>
      <c r="N16" s="385"/>
      <c r="O16" s="385"/>
      <c r="P16" s="385"/>
      <c r="Q16" s="385"/>
    </row>
    <row r="17" spans="1:17" ht="19.5" customHeight="1" x14ac:dyDescent="0.25">
      <c r="B17" s="394" t="s">
        <v>164</v>
      </c>
      <c r="C17" s="395">
        <f>SUM(C7:C16)</f>
        <v>100</v>
      </c>
      <c r="D17" s="396"/>
      <c r="E17" s="397">
        <f>SUM(E7:E16)</f>
        <v>7.1934900000000006</v>
      </c>
      <c r="N17" s="385"/>
      <c r="O17" s="385"/>
      <c r="P17" s="385"/>
      <c r="Q17" s="385"/>
    </row>
    <row r="18" spans="1:17" x14ac:dyDescent="0.2">
      <c r="B18" s="231" t="s">
        <v>508</v>
      </c>
      <c r="C18" s="398"/>
      <c r="N18" s="385"/>
      <c r="O18" s="385"/>
      <c r="P18" s="385"/>
      <c r="Q18" s="385"/>
    </row>
    <row r="19" spans="1:17" x14ac:dyDescent="0.2">
      <c r="N19" s="385"/>
      <c r="O19" s="385"/>
      <c r="P19" s="385"/>
      <c r="Q19" s="385"/>
    </row>
    <row r="20" spans="1:17" ht="27" customHeight="1" x14ac:dyDescent="0.2">
      <c r="B20" s="753" t="s">
        <v>1011</v>
      </c>
      <c r="C20" s="753"/>
      <c r="D20" s="753"/>
      <c r="N20" s="385"/>
      <c r="O20" s="385"/>
      <c r="P20" s="385"/>
      <c r="Q20" s="385"/>
    </row>
    <row r="21" spans="1:17" ht="15" customHeight="1" x14ac:dyDescent="0.2">
      <c r="B21" s="753"/>
      <c r="C21" s="753"/>
      <c r="D21" s="753"/>
      <c r="N21" s="385"/>
      <c r="O21" s="385"/>
      <c r="P21" s="385"/>
      <c r="Q21" s="385"/>
    </row>
    <row r="22" spans="1:17" ht="28.5" customHeight="1" x14ac:dyDescent="0.2">
      <c r="B22" s="753"/>
      <c r="C22" s="753"/>
      <c r="D22" s="753"/>
    </row>
    <row r="23" spans="1:17" ht="15" customHeight="1" x14ac:dyDescent="0.2">
      <c r="B23" s="753"/>
      <c r="C23" s="753"/>
      <c r="D23" s="753"/>
    </row>
    <row r="24" spans="1:17" ht="30" customHeight="1" x14ac:dyDescent="0.2">
      <c r="B24" s="753"/>
      <c r="C24" s="753"/>
      <c r="D24" s="753"/>
      <c r="E24" s="217" t="s">
        <v>13</v>
      </c>
    </row>
    <row r="25" spans="1:17" ht="30" customHeight="1" x14ac:dyDescent="0.2">
      <c r="B25" s="753"/>
      <c r="C25" s="753"/>
      <c r="D25" s="753"/>
    </row>
    <row r="26" spans="1:17" ht="46.15" customHeight="1" x14ac:dyDescent="0.2">
      <c r="B26" s="753"/>
      <c r="C26" s="753"/>
      <c r="D26" s="753"/>
    </row>
    <row r="27" spans="1:17" ht="15" customHeight="1" x14ac:dyDescent="0.2">
      <c r="B27" s="246"/>
      <c r="C27" s="246"/>
      <c r="D27" s="246"/>
      <c r="N27" s="385"/>
      <c r="O27" s="385"/>
      <c r="P27" s="385"/>
      <c r="Q27" s="385"/>
    </row>
    <row r="28" spans="1:17" ht="15" customHeight="1" x14ac:dyDescent="0.2">
      <c r="B28" s="246"/>
      <c r="C28" s="246"/>
      <c r="D28" s="246"/>
      <c r="N28" s="385"/>
      <c r="O28" s="385"/>
      <c r="P28" s="385"/>
      <c r="Q28" s="385"/>
    </row>
    <row r="29" spans="1:17" ht="15" customHeight="1" x14ac:dyDescent="0.2">
      <c r="B29" s="246"/>
      <c r="C29" s="246"/>
      <c r="D29" s="246"/>
      <c r="N29" s="385"/>
      <c r="O29" s="385"/>
      <c r="P29" s="385"/>
      <c r="Q29" s="385"/>
    </row>
    <row r="30" spans="1:17" ht="15" customHeight="1" x14ac:dyDescent="0.2">
      <c r="N30" s="385"/>
      <c r="O30" s="385"/>
      <c r="P30" s="385"/>
      <c r="Q30" s="385"/>
    </row>
    <row r="31" spans="1:17" x14ac:dyDescent="0.2">
      <c r="A31" s="548"/>
      <c r="B31" s="548"/>
      <c r="C31" s="548"/>
      <c r="D31" s="548"/>
      <c r="E31" s="548"/>
      <c r="F31" s="548"/>
      <c r="G31" s="548"/>
      <c r="H31" s="548"/>
      <c r="I31" s="548"/>
      <c r="J31" s="548"/>
      <c r="K31" s="548"/>
      <c r="L31" s="548"/>
      <c r="M31" s="548"/>
      <c r="N31" s="548"/>
      <c r="O31" s="548"/>
      <c r="P31" s="548"/>
      <c r="Q31" s="385"/>
    </row>
    <row r="32" spans="1:17" x14ac:dyDescent="0.2">
      <c r="A32" s="548"/>
      <c r="B32" s="548"/>
      <c r="C32" s="548"/>
      <c r="D32" s="548"/>
      <c r="E32" s="548"/>
      <c r="F32" s="548"/>
      <c r="G32" s="548"/>
      <c r="H32" s="548"/>
      <c r="I32" s="548"/>
      <c r="J32" s="548"/>
      <c r="K32" s="548"/>
      <c r="L32" s="548"/>
      <c r="M32" s="548"/>
      <c r="N32" s="548"/>
      <c r="O32" s="548"/>
      <c r="P32" s="548"/>
      <c r="Q32" s="385"/>
    </row>
    <row r="33" spans="14:17" x14ac:dyDescent="0.2">
      <c r="N33" s="385"/>
      <c r="O33" s="385"/>
      <c r="P33" s="385"/>
      <c r="Q33" s="385"/>
    </row>
    <row r="34" spans="14:17" x14ac:dyDescent="0.2">
      <c r="N34" s="385"/>
      <c r="O34" s="385"/>
      <c r="P34" s="385"/>
      <c r="Q34" s="385"/>
    </row>
    <row r="35" spans="14:17" x14ac:dyDescent="0.2">
      <c r="N35" s="385"/>
      <c r="O35" s="385"/>
      <c r="P35" s="385"/>
      <c r="Q35" s="385"/>
    </row>
    <row r="36" spans="14:17" ht="15" customHeight="1" x14ac:dyDescent="0.2">
      <c r="N36" s="385"/>
      <c r="O36" s="385"/>
      <c r="P36" s="385"/>
      <c r="Q36" s="385"/>
    </row>
    <row r="37" spans="14:17" ht="15" customHeight="1" x14ac:dyDescent="0.2">
      <c r="N37" s="385"/>
      <c r="O37" s="385"/>
      <c r="P37" s="385"/>
      <c r="Q37" s="385"/>
    </row>
    <row r="38" spans="14:17" ht="18" customHeight="1" x14ac:dyDescent="0.2">
      <c r="N38" s="385"/>
      <c r="O38" s="385"/>
      <c r="P38" s="385"/>
      <c r="Q38" s="385"/>
    </row>
    <row r="39" spans="14:17" ht="18" customHeight="1" x14ac:dyDescent="0.2">
      <c r="N39" s="385"/>
      <c r="O39" s="385"/>
      <c r="P39" s="385"/>
      <c r="Q39" s="385"/>
    </row>
    <row r="40" spans="14:17" ht="18" customHeight="1" x14ac:dyDescent="0.2">
      <c r="N40" s="385"/>
      <c r="O40" s="385"/>
      <c r="P40" s="385"/>
      <c r="Q40" s="385"/>
    </row>
    <row r="41" spans="14:17" ht="18" customHeight="1" x14ac:dyDescent="0.2">
      <c r="N41" s="385"/>
      <c r="O41" s="385"/>
      <c r="P41" s="385"/>
      <c r="Q41" s="385"/>
    </row>
    <row r="42" spans="14:17" ht="18" customHeight="1" x14ac:dyDescent="0.2">
      <c r="N42" s="385"/>
      <c r="O42" s="385"/>
      <c r="P42" s="385"/>
      <c r="Q42" s="385"/>
    </row>
    <row r="43" spans="14:17" x14ac:dyDescent="0.2">
      <c r="N43" s="385"/>
      <c r="O43" s="385"/>
      <c r="P43" s="385"/>
      <c r="Q43" s="385"/>
    </row>
    <row r="44" spans="14:17" x14ac:dyDescent="0.2">
      <c r="N44" s="385"/>
      <c r="O44" s="385"/>
      <c r="P44" s="385"/>
      <c r="Q44" s="385"/>
    </row>
    <row r="45" spans="14:17" x14ac:dyDescent="0.2">
      <c r="N45" s="385"/>
      <c r="O45" s="385"/>
      <c r="P45" s="385"/>
      <c r="Q45" s="385"/>
    </row>
    <row r="46" spans="14:17" x14ac:dyDescent="0.2">
      <c r="N46" s="385"/>
      <c r="O46" s="385"/>
      <c r="P46" s="385"/>
      <c r="Q46" s="385"/>
    </row>
    <row r="47" spans="14:17" x14ac:dyDescent="0.2">
      <c r="N47" s="385"/>
      <c r="O47" s="385"/>
      <c r="P47" s="385"/>
      <c r="Q47" s="385"/>
    </row>
    <row r="48" spans="14:17" x14ac:dyDescent="0.2">
      <c r="N48" s="385"/>
      <c r="O48" s="385"/>
      <c r="P48" s="385"/>
      <c r="Q48" s="385"/>
    </row>
    <row r="50" spans="2:11" ht="15" customHeight="1" x14ac:dyDescent="0.2"/>
    <row r="52" spans="2:11" ht="18.75" customHeight="1" x14ac:dyDescent="0.2">
      <c r="J52" s="751"/>
      <c r="K52" s="752"/>
    </row>
    <row r="53" spans="2:11" x14ac:dyDescent="0.2">
      <c r="J53" s="752"/>
      <c r="K53" s="752"/>
    </row>
    <row r="54" spans="2:11" x14ac:dyDescent="0.2">
      <c r="J54" s="752"/>
      <c r="K54" s="752"/>
    </row>
    <row r="55" spans="2:11" x14ac:dyDescent="0.2">
      <c r="J55" s="752"/>
      <c r="K55" s="752"/>
    </row>
    <row r="56" spans="2:11" x14ac:dyDescent="0.2">
      <c r="J56" s="752"/>
      <c r="K56" s="752"/>
    </row>
    <row r="57" spans="2:11" x14ac:dyDescent="0.2">
      <c r="J57" s="752"/>
      <c r="K57" s="752"/>
    </row>
    <row r="58" spans="2:11" x14ac:dyDescent="0.2">
      <c r="J58" s="752"/>
      <c r="K58" s="752"/>
    </row>
    <row r="59" spans="2:11" x14ac:dyDescent="0.2">
      <c r="J59" s="752"/>
      <c r="K59" s="752"/>
    </row>
    <row r="60" spans="2:11" x14ac:dyDescent="0.2">
      <c r="J60" s="752"/>
      <c r="K60" s="752"/>
    </row>
    <row r="61" spans="2:11" x14ac:dyDescent="0.2">
      <c r="B61" s="281"/>
    </row>
  </sheetData>
  <sheetProtection algorithmName="SHA-512" hashValue="HsFYPtAkuTgWkXpEPxYCDgISzqWwVjFEUOjbjeCRCvVsTx8rqRbLj1b5co3RosA0GfjaO9hh7bZ6O7oSt3NVvA==" saltValue="M6eR0bpXnOiM4PRFv4qBmw==" spinCount="100000" sheet="1" objects="1" scenarios="1" selectLockedCells="1" selectUnlockedCells="1"/>
  <mergeCells count="8">
    <mergeCell ref="A1:P2"/>
    <mergeCell ref="A31:P32"/>
    <mergeCell ref="J52:K60"/>
    <mergeCell ref="E5:E6"/>
    <mergeCell ref="B5:B6"/>
    <mergeCell ref="C5:C6"/>
    <mergeCell ref="D5:D6"/>
    <mergeCell ref="B20:D2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2:G26"/>
  <sheetViews>
    <sheetView topLeftCell="A13" workbookViewId="0">
      <selection activeCell="B27" sqref="B27"/>
    </sheetView>
  </sheetViews>
  <sheetFormatPr baseColWidth="10" defaultColWidth="11.42578125" defaultRowHeight="15" x14ac:dyDescent="0.25"/>
  <cols>
    <col min="4" max="4" width="13.140625" bestFit="1" customWidth="1"/>
  </cols>
  <sheetData>
    <row r="2" spans="2:7" x14ac:dyDescent="0.25">
      <c r="C2" t="s">
        <v>521</v>
      </c>
      <c r="D2" t="s">
        <v>187</v>
      </c>
      <c r="E2" t="s">
        <v>515</v>
      </c>
      <c r="F2" t="s">
        <v>520</v>
      </c>
      <c r="G2" t="s">
        <v>519</v>
      </c>
    </row>
    <row r="3" spans="2:7" x14ac:dyDescent="0.25">
      <c r="B3" s="39" t="s">
        <v>522</v>
      </c>
      <c r="C3" s="4">
        <v>1.32E-2</v>
      </c>
      <c r="D3" s="4">
        <v>3.15E-2</v>
      </c>
      <c r="E3" s="4">
        <v>6.4999999999999997E-3</v>
      </c>
      <c r="F3" s="4">
        <v>6.4000000000000003E-3</v>
      </c>
      <c r="G3" s="4">
        <v>-1E-3</v>
      </c>
    </row>
    <row r="4" spans="2:7" x14ac:dyDescent="0.25">
      <c r="B4" s="39" t="s">
        <v>523</v>
      </c>
      <c r="C4" s="4">
        <v>9.9000000000000008E-3</v>
      </c>
      <c r="D4" s="4">
        <v>2.63E-2</v>
      </c>
      <c r="E4" s="4">
        <v>6.4999999999999997E-3</v>
      </c>
      <c r="F4" s="4">
        <v>3.0000000000000001E-3</v>
      </c>
      <c r="G4" s="4">
        <v>-2.2000000000000001E-3</v>
      </c>
    </row>
    <row r="5" spans="2:7" x14ac:dyDescent="0.25">
      <c r="B5" s="39" t="s">
        <v>524</v>
      </c>
      <c r="C5" s="4">
        <v>1.17E-2</v>
      </c>
      <c r="D5" s="4">
        <v>4.3499999999999997E-2</v>
      </c>
      <c r="E5" s="4">
        <v>9.7999999999999997E-3</v>
      </c>
      <c r="F5" s="4">
        <v>-4.0000000000000001E-3</v>
      </c>
      <c r="G5" s="4">
        <v>-5.1999999999999998E-3</v>
      </c>
    </row>
    <row r="6" spans="2:7" x14ac:dyDescent="0.25">
      <c r="B6" s="39" t="s">
        <v>525</v>
      </c>
      <c r="C6" s="4">
        <v>1.34E-2</v>
      </c>
      <c r="D6" s="4">
        <v>4.3700000000000003E-2</v>
      </c>
      <c r="E6" s="4">
        <v>2.2000000000000001E-3</v>
      </c>
      <c r="F6" s="4">
        <v>-5.9999999999999995E-4</v>
      </c>
      <c r="G6" s="4">
        <v>-3.8E-3</v>
      </c>
    </row>
    <row r="7" spans="2:7" x14ac:dyDescent="0.25">
      <c r="B7" s="39" t="s">
        <v>328</v>
      </c>
      <c r="C7" s="4">
        <v>2.1100000000000001E-2</v>
      </c>
      <c r="D7" s="4">
        <v>2.9499999999999998E-2</v>
      </c>
      <c r="E7" s="4">
        <v>0.02</v>
      </c>
      <c r="F7" s="4">
        <v>1.8499999999999999E-2</v>
      </c>
      <c r="G7" s="4">
        <v>2.7000000000000001E-3</v>
      </c>
    </row>
    <row r="8" spans="2:7" x14ac:dyDescent="0.25">
      <c r="B8" s="39" t="s">
        <v>329</v>
      </c>
      <c r="C8" s="4">
        <v>1.4E-2</v>
      </c>
      <c r="D8" s="4">
        <v>2.3900000000000001E-2</v>
      </c>
      <c r="E8" s="4">
        <v>2.06E-2</v>
      </c>
      <c r="F8" s="4">
        <v>8.0000000000000002E-3</v>
      </c>
      <c r="G8" s="4">
        <v>2.3999999999999998E-3</v>
      </c>
    </row>
    <row r="9" spans="2:7" x14ac:dyDescent="0.25">
      <c r="B9" s="39" t="s">
        <v>330</v>
      </c>
      <c r="C9" s="4">
        <v>8.9999999999999998E-4</v>
      </c>
      <c r="D9" s="4">
        <v>-9.2999999999999992E-3</v>
      </c>
      <c r="E9" s="4">
        <v>1.7399999999999999E-2</v>
      </c>
      <c r="F9" s="4">
        <v>5.1000000000000004E-3</v>
      </c>
      <c r="G9" s="4">
        <v>-3.0999999999999999E-3</v>
      </c>
    </row>
    <row r="10" spans="2:7" x14ac:dyDescent="0.25">
      <c r="B10" s="39" t="s">
        <v>331</v>
      </c>
      <c r="C10" s="4">
        <v>1.6500000000000001E-2</v>
      </c>
      <c r="D10" s="4">
        <v>4.41E-2</v>
      </c>
      <c r="E10" s="4">
        <v>9.5999999999999992E-3</v>
      </c>
      <c r="F10" s="4">
        <v>2.3E-3</v>
      </c>
      <c r="G10" s="4">
        <v>1.4E-3</v>
      </c>
    </row>
    <row r="11" spans="2:7" x14ac:dyDescent="0.25">
      <c r="B11" s="39" t="s">
        <v>332</v>
      </c>
      <c r="C11" s="4">
        <v>2.4799999999999999E-2</v>
      </c>
      <c r="D11" s="4">
        <v>3.8600000000000002E-2</v>
      </c>
      <c r="E11" s="4">
        <v>1.9E-2</v>
      </c>
      <c r="F11" s="4">
        <v>2.1100000000000001E-2</v>
      </c>
      <c r="G11" s="4">
        <v>-7.7999999999999996E-3</v>
      </c>
    </row>
    <row r="12" spans="2:7" x14ac:dyDescent="0.25">
      <c r="B12" s="39" t="s">
        <v>333</v>
      </c>
      <c r="C12" s="4">
        <v>-3.3E-3</v>
      </c>
      <c r="D12" s="4">
        <v>-1.2500000000000001E-2</v>
      </c>
      <c r="E12" s="4">
        <v>1.4E-3</v>
      </c>
      <c r="F12" s="4">
        <v>1.8E-3</v>
      </c>
      <c r="G12" s="4">
        <v>-1.4E-3</v>
      </c>
    </row>
    <row r="13" spans="2:7" x14ac:dyDescent="0.25">
      <c r="B13" s="39" t="s">
        <v>334</v>
      </c>
      <c r="C13" s="4">
        <v>1.5E-3</v>
      </c>
      <c r="D13" s="4">
        <v>9.9000000000000008E-3</v>
      </c>
      <c r="E13" s="4">
        <v>-1.0999999999999999E-2</v>
      </c>
      <c r="F13" s="4">
        <v>-1.2999999999999999E-3</v>
      </c>
      <c r="G13" s="4">
        <v>-2.5000000000000001E-3</v>
      </c>
    </row>
    <row r="14" spans="2:7" x14ac:dyDescent="0.25">
      <c r="B14" s="39" t="s">
        <v>335</v>
      </c>
      <c r="C14" s="4">
        <v>5.0000000000000001E-3</v>
      </c>
      <c r="D14" s="4">
        <v>1.6E-2</v>
      </c>
      <c r="E14" s="4">
        <v>-1.29E-2</v>
      </c>
      <c r="F14" s="4">
        <v>1.9E-3</v>
      </c>
      <c r="G14" s="4">
        <v>-2.8999999999999998E-3</v>
      </c>
    </row>
    <row r="15" spans="2:7" x14ac:dyDescent="0.25">
      <c r="B15" s="39" t="s">
        <v>336</v>
      </c>
      <c r="C15" s="4">
        <v>9.4000000000000004E-3</v>
      </c>
      <c r="D15" s="4">
        <v>1.9199999999999998E-2</v>
      </c>
      <c r="E15" s="4">
        <v>1.2200000000000001E-2</v>
      </c>
      <c r="F15" s="4">
        <v>3.0999999999999999E-3</v>
      </c>
      <c r="G15" s="4">
        <v>2.2000000000000001E-3</v>
      </c>
    </row>
    <row r="16" spans="2:7" x14ac:dyDescent="0.25">
      <c r="B16" s="39" t="s">
        <v>337</v>
      </c>
      <c r="C16" s="4">
        <v>-1.6E-2</v>
      </c>
      <c r="D16" s="4">
        <v>-2.3300000000000001E-2</v>
      </c>
      <c r="E16" s="4">
        <v>1.9E-3</v>
      </c>
      <c r="F16" s="4">
        <v>-1.6199999999999999E-2</v>
      </c>
      <c r="G16" s="4">
        <v>1E-4</v>
      </c>
    </row>
    <row r="17" spans="2:7" x14ac:dyDescent="0.25">
      <c r="B17" s="39" t="s">
        <v>338</v>
      </c>
      <c r="C17" s="4">
        <v>1E-4</v>
      </c>
      <c r="D17" s="4">
        <v>1.7399999999999999E-2</v>
      </c>
      <c r="E17" s="4">
        <v>-1.2999999999999999E-3</v>
      </c>
      <c r="F17" s="4">
        <v>-1.18E-2</v>
      </c>
      <c r="G17" s="4">
        <v>1.9E-3</v>
      </c>
    </row>
    <row r="18" spans="2:7" x14ac:dyDescent="0.25">
      <c r="B18" s="39" t="s">
        <v>339</v>
      </c>
      <c r="C18" s="4">
        <v>-2.0000000000000001E-4</v>
      </c>
      <c r="D18" s="4">
        <v>-2.8999999999999998E-3</v>
      </c>
      <c r="E18" s="4">
        <v>-6.9999999999999999E-4</v>
      </c>
      <c r="F18" s="4">
        <v>1.8E-3</v>
      </c>
      <c r="G18" s="4">
        <v>4.0000000000000002E-4</v>
      </c>
    </row>
    <row r="19" spans="2:7" x14ac:dyDescent="0.25">
      <c r="B19" s="39" t="s">
        <v>340</v>
      </c>
      <c r="C19" s="4">
        <v>1.4800000000000001E-2</v>
      </c>
      <c r="D19" s="4">
        <v>1.15E-2</v>
      </c>
      <c r="E19" s="4">
        <v>1.12E-2</v>
      </c>
      <c r="F19" s="4">
        <v>1.9E-2</v>
      </c>
      <c r="G19" s="4">
        <v>6.7999999999999996E-3</v>
      </c>
    </row>
    <row r="20" spans="2:7" x14ac:dyDescent="0.25">
      <c r="B20" s="39" t="s">
        <v>342</v>
      </c>
      <c r="C20" s="4">
        <v>-1.2999999999999999E-3</v>
      </c>
      <c r="D20" s="4">
        <v>8.2000000000000007E-3</v>
      </c>
      <c r="E20" s="4">
        <v>-2.0000000000000001E-4</v>
      </c>
      <c r="F20" s="4">
        <v>-8.8000000000000005E-3</v>
      </c>
      <c r="G20" s="4">
        <v>2.5999999999999999E-3</v>
      </c>
    </row>
    <row r="21" spans="2:7" x14ac:dyDescent="0.25">
      <c r="B21" s="39" t="s">
        <v>343</v>
      </c>
      <c r="C21" s="4">
        <v>1.2999999999999999E-3</v>
      </c>
      <c r="D21" s="4">
        <v>-1.6999999999999999E-3</v>
      </c>
      <c r="E21" s="4">
        <v>-6.8999999999999999E-3</v>
      </c>
      <c r="F21" s="4">
        <v>5.1000000000000004E-3</v>
      </c>
      <c r="G21" s="4">
        <v>0</v>
      </c>
    </row>
    <row r="22" spans="2:7" x14ac:dyDescent="0.25">
      <c r="B22" s="39" t="s">
        <v>344</v>
      </c>
      <c r="C22" s="4">
        <v>1.01E-2</v>
      </c>
      <c r="D22" s="4">
        <v>-1.2500000000000001E-2</v>
      </c>
      <c r="E22" s="4">
        <v>2.5999999999999999E-3</v>
      </c>
      <c r="F22" s="4">
        <v>2.7799999999999998E-2</v>
      </c>
      <c r="G22" s="4">
        <v>8.6E-3</v>
      </c>
    </row>
    <row r="23" spans="2:7" x14ac:dyDescent="0.25">
      <c r="B23" s="39" t="s">
        <v>345</v>
      </c>
      <c r="C23" s="4">
        <v>4.4000000000000003E-3</v>
      </c>
      <c r="D23" s="4">
        <v>-6.1899999999999997E-2</v>
      </c>
      <c r="E23" s="4">
        <v>1.84E-2</v>
      </c>
      <c r="F23" s="4">
        <v>4.3099999999999999E-2</v>
      </c>
      <c r="G23" s="4">
        <v>3.56E-2</v>
      </c>
    </row>
    <row r="24" spans="2:7" x14ac:dyDescent="0.25">
      <c r="B24" s="39" t="s">
        <v>347</v>
      </c>
      <c r="C24" s="4">
        <v>6.7999999999999996E-3</v>
      </c>
      <c r="D24" s="4">
        <v>1.5299999999999999E-2</v>
      </c>
      <c r="E24" s="4">
        <v>1.47E-2</v>
      </c>
      <c r="F24" s="4">
        <v>-1.2999999999999999E-3</v>
      </c>
      <c r="G24" s="4">
        <v>1.7999999999999999E-2</v>
      </c>
    </row>
    <row r="25" spans="2:7" x14ac:dyDescent="0.25">
      <c r="B25" s="39" t="s">
        <v>348</v>
      </c>
      <c r="C25" s="4">
        <v>1.35E-2</v>
      </c>
      <c r="D25" s="4">
        <v>-1.61E-2</v>
      </c>
      <c r="E25" s="4">
        <v>2.3300000000000001E-2</v>
      </c>
      <c r="F25" s="4">
        <v>2.7199999999999998E-2</v>
      </c>
      <c r="G25" s="4">
        <v>3.5299999999999998E-2</v>
      </c>
    </row>
    <row r="26" spans="2:7" x14ac:dyDescent="0.25">
      <c r="B26" s="39" t="s">
        <v>349</v>
      </c>
      <c r="C26" s="4">
        <v>3.8999999999999998E-3</v>
      </c>
      <c r="D26" s="4">
        <v>-2.4E-2</v>
      </c>
      <c r="E26" s="4">
        <v>1.9300000000000001E-2</v>
      </c>
      <c r="F26" s="4">
        <v>1.5800000000000002E-2</v>
      </c>
      <c r="G26" s="4">
        <v>1.8599999999999998E-2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99"/>
  <sheetViews>
    <sheetView showGridLines="0" topLeftCell="A2" zoomScale="79" zoomScaleNormal="79" workbookViewId="0">
      <selection activeCell="M7" sqref="M7:P61"/>
    </sheetView>
  </sheetViews>
  <sheetFormatPr baseColWidth="10" defaultColWidth="11.42578125" defaultRowHeight="14.25" x14ac:dyDescent="0.2"/>
  <cols>
    <col min="1" max="1" width="1.28515625" style="217" customWidth="1"/>
    <col min="2" max="2" width="28.7109375" style="217" customWidth="1"/>
    <col min="3" max="3" width="13.85546875" style="217" customWidth="1"/>
    <col min="4" max="4" width="15.42578125" style="217" customWidth="1"/>
    <col min="5" max="5" width="21.42578125" style="217" customWidth="1"/>
    <col min="6" max="6" width="16.42578125" style="217" customWidth="1"/>
    <col min="7" max="7" width="15.85546875" style="217" customWidth="1"/>
    <col min="8" max="8" width="14.5703125" style="217" customWidth="1"/>
    <col min="9" max="9" width="14.42578125" style="217" customWidth="1"/>
    <col min="10" max="10" width="11.42578125" style="217"/>
    <col min="11" max="11" width="20.42578125" style="217" customWidth="1"/>
    <col min="12" max="12" width="10.85546875" style="217" customWidth="1"/>
    <col min="13" max="13" width="14.85546875" style="217" customWidth="1"/>
    <col min="14" max="14" width="11.28515625" style="217" customWidth="1"/>
    <col min="15" max="15" width="10.85546875" style="217" customWidth="1"/>
    <col min="16" max="16" width="13.5703125" style="217" customWidth="1"/>
    <col min="17" max="17" width="11.42578125" style="217"/>
    <col min="18" max="18" width="14.7109375" style="217" customWidth="1"/>
    <col min="19" max="16384" width="11.42578125" style="217"/>
  </cols>
  <sheetData>
    <row r="1" spans="1:17" ht="15" hidden="1" customHeight="1" x14ac:dyDescent="0.2">
      <c r="A1" s="216" t="s">
        <v>2</v>
      </c>
      <c r="B1" s="216"/>
      <c r="C1" s="216"/>
      <c r="D1" s="216"/>
      <c r="E1" s="216"/>
      <c r="F1" s="216"/>
      <c r="G1" s="216"/>
      <c r="H1" s="216"/>
      <c r="I1" s="216"/>
      <c r="J1" s="216"/>
      <c r="K1" s="216"/>
      <c r="L1" s="216"/>
      <c r="M1" s="216"/>
      <c r="N1" s="216"/>
      <c r="O1" s="216"/>
      <c r="P1" s="216"/>
      <c r="Q1" s="216"/>
    </row>
    <row r="2" spans="1:17" ht="15" customHeight="1" x14ac:dyDescent="0.2">
      <c r="A2" s="548" t="s">
        <v>3</v>
      </c>
      <c r="B2" s="548"/>
      <c r="C2" s="548"/>
      <c r="D2" s="548"/>
      <c r="E2" s="548"/>
      <c r="F2" s="548"/>
      <c r="G2" s="548"/>
      <c r="H2" s="548"/>
      <c r="I2" s="548"/>
      <c r="J2" s="548"/>
      <c r="K2" s="548"/>
      <c r="L2" s="548"/>
      <c r="M2" s="548"/>
      <c r="N2" s="548"/>
      <c r="O2" s="548"/>
      <c r="P2" s="548"/>
      <c r="Q2" s="218"/>
    </row>
    <row r="3" spans="1:17" ht="15" customHeight="1" x14ac:dyDescent="0.2">
      <c r="A3" s="548"/>
      <c r="B3" s="548"/>
      <c r="C3" s="548"/>
      <c r="D3" s="548"/>
      <c r="E3" s="548"/>
      <c r="F3" s="548"/>
      <c r="G3" s="548"/>
      <c r="H3" s="548"/>
      <c r="I3" s="548"/>
      <c r="J3" s="548"/>
      <c r="K3" s="548"/>
      <c r="L3" s="548"/>
      <c r="M3" s="548"/>
      <c r="N3" s="548"/>
      <c r="O3" s="548"/>
      <c r="P3" s="548"/>
      <c r="Q3" s="218"/>
    </row>
    <row r="4" spans="1:17" x14ac:dyDescent="0.2">
      <c r="B4" s="219"/>
      <c r="L4" s="220" t="s">
        <v>4</v>
      </c>
      <c r="N4" s="220" t="s">
        <v>991</v>
      </c>
      <c r="O4" s="221"/>
    </row>
    <row r="5" spans="1:17" x14ac:dyDescent="0.2">
      <c r="N5" s="220"/>
    </row>
    <row r="6" spans="1:17" x14ac:dyDescent="0.2">
      <c r="L6" s="220"/>
      <c r="N6" s="220"/>
    </row>
    <row r="7" spans="1:17" ht="15" customHeight="1" x14ac:dyDescent="0.2">
      <c r="I7" s="235"/>
      <c r="J7" s="235"/>
      <c r="K7" s="235"/>
      <c r="L7" s="235"/>
      <c r="M7" s="559" t="s">
        <v>1006</v>
      </c>
      <c r="N7" s="559"/>
      <c r="O7" s="559"/>
      <c r="P7" s="559"/>
    </row>
    <row r="8" spans="1:17" ht="15" customHeight="1" x14ac:dyDescent="0.2">
      <c r="I8" s="235"/>
      <c r="J8" s="235"/>
      <c r="K8" s="235"/>
      <c r="L8" s="235"/>
      <c r="M8" s="559"/>
      <c r="N8" s="559"/>
      <c r="O8" s="559"/>
      <c r="P8" s="559"/>
    </row>
    <row r="9" spans="1:17" ht="15" customHeight="1" x14ac:dyDescent="0.2">
      <c r="I9" s="235"/>
      <c r="J9" s="235"/>
      <c r="K9" s="235"/>
      <c r="L9" s="235"/>
      <c r="M9" s="559"/>
      <c r="N9" s="559"/>
      <c r="O9" s="559"/>
      <c r="P9" s="559"/>
    </row>
    <row r="10" spans="1:17" ht="15" customHeight="1" x14ac:dyDescent="0.2">
      <c r="I10" s="235"/>
      <c r="J10" s="235"/>
      <c r="K10" s="235"/>
      <c r="L10" s="235"/>
      <c r="M10" s="559"/>
      <c r="N10" s="559"/>
      <c r="O10" s="559"/>
      <c r="P10" s="559"/>
    </row>
    <row r="11" spans="1:17" ht="15" customHeight="1" x14ac:dyDescent="0.2">
      <c r="I11" s="235"/>
      <c r="J11" s="235"/>
      <c r="K11" s="235"/>
      <c r="L11" s="235"/>
      <c r="M11" s="559"/>
      <c r="N11" s="559"/>
      <c r="O11" s="559"/>
      <c r="P11" s="559"/>
    </row>
    <row r="12" spans="1:17" ht="15" customHeight="1" x14ac:dyDescent="0.2">
      <c r="I12" s="235"/>
      <c r="J12" s="235"/>
      <c r="K12" s="235"/>
      <c r="L12" s="235"/>
      <c r="M12" s="559"/>
      <c r="N12" s="559"/>
      <c r="O12" s="559"/>
      <c r="P12" s="559"/>
    </row>
    <row r="13" spans="1:17" ht="15" customHeight="1" x14ac:dyDescent="0.2">
      <c r="I13" s="235"/>
      <c r="J13" s="235"/>
      <c r="K13" s="235"/>
      <c r="L13" s="235"/>
      <c r="M13" s="559"/>
      <c r="N13" s="559"/>
      <c r="O13" s="559"/>
      <c r="P13" s="559"/>
    </row>
    <row r="14" spans="1:17" ht="15" customHeight="1" x14ac:dyDescent="0.2">
      <c r="I14" s="235"/>
      <c r="J14" s="235"/>
      <c r="K14" s="235"/>
      <c r="L14" s="235"/>
      <c r="M14" s="559"/>
      <c r="N14" s="559"/>
      <c r="O14" s="559"/>
      <c r="P14" s="559"/>
    </row>
    <row r="15" spans="1:17" ht="15" customHeight="1" x14ac:dyDescent="0.2">
      <c r="I15" s="235"/>
      <c r="J15" s="235"/>
      <c r="K15" s="235"/>
      <c r="L15" s="235"/>
      <c r="M15" s="559"/>
      <c r="N15" s="559"/>
      <c r="O15" s="559"/>
      <c r="P15" s="559"/>
    </row>
    <row r="16" spans="1:17" ht="15" customHeight="1" x14ac:dyDescent="0.2">
      <c r="I16" s="235"/>
      <c r="J16" s="235"/>
      <c r="K16" s="235"/>
      <c r="L16" s="235"/>
      <c r="M16" s="559"/>
      <c r="N16" s="559"/>
      <c r="O16" s="559"/>
      <c r="P16" s="559"/>
    </row>
    <row r="17" spans="2:17" ht="15" customHeight="1" x14ac:dyDescent="0.2">
      <c r="I17" s="235"/>
      <c r="J17" s="235"/>
      <c r="K17" s="235"/>
      <c r="L17" s="235"/>
      <c r="M17" s="559"/>
      <c r="N17" s="559"/>
      <c r="O17" s="559"/>
      <c r="P17" s="559"/>
    </row>
    <row r="18" spans="2:17" ht="15" customHeight="1" x14ac:dyDescent="0.2">
      <c r="I18" s="235"/>
      <c r="J18" s="235"/>
      <c r="K18" s="235"/>
      <c r="L18" s="235"/>
      <c r="M18" s="559"/>
      <c r="N18" s="559"/>
      <c r="O18" s="559"/>
      <c r="P18" s="559"/>
    </row>
    <row r="19" spans="2:17" ht="15" customHeight="1" x14ac:dyDescent="0.2">
      <c r="I19" s="235"/>
      <c r="J19" s="235"/>
      <c r="K19" s="235"/>
      <c r="L19" s="235"/>
      <c r="M19" s="559"/>
      <c r="N19" s="559"/>
      <c r="O19" s="559"/>
      <c r="P19" s="559"/>
    </row>
    <row r="20" spans="2:17" ht="15" customHeight="1" x14ac:dyDescent="0.2">
      <c r="I20" s="235"/>
      <c r="J20" s="235"/>
      <c r="K20" s="235"/>
      <c r="L20" s="235"/>
      <c r="M20" s="559"/>
      <c r="N20" s="559"/>
      <c r="O20" s="559"/>
      <c r="P20" s="559"/>
    </row>
    <row r="21" spans="2:17" ht="15" customHeight="1" x14ac:dyDescent="0.2">
      <c r="I21" s="235"/>
      <c r="J21" s="235"/>
      <c r="K21" s="235"/>
      <c r="L21" s="235"/>
      <c r="M21" s="559"/>
      <c r="N21" s="559"/>
      <c r="O21" s="559"/>
      <c r="P21" s="559"/>
    </row>
    <row r="22" spans="2:17" ht="15" customHeight="1" x14ac:dyDescent="0.2">
      <c r="I22" s="235"/>
      <c r="J22" s="235"/>
      <c r="K22" s="235"/>
      <c r="L22" s="235"/>
      <c r="M22" s="559"/>
      <c r="N22" s="559"/>
      <c r="O22" s="559"/>
      <c r="P22" s="559"/>
    </row>
    <row r="23" spans="2:17" ht="15" customHeight="1" x14ac:dyDescent="0.2">
      <c r="I23" s="235"/>
      <c r="J23" s="235"/>
      <c r="K23" s="235"/>
      <c r="L23" s="235"/>
      <c r="M23" s="559"/>
      <c r="N23" s="559"/>
      <c r="O23" s="559"/>
      <c r="P23" s="559"/>
    </row>
    <row r="24" spans="2:17" ht="15" x14ac:dyDescent="0.2">
      <c r="B24" s="236" t="s">
        <v>5</v>
      </c>
      <c r="I24" s="235"/>
      <c r="J24" s="235"/>
      <c r="K24" s="235"/>
      <c r="L24" s="235"/>
      <c r="M24" s="559"/>
      <c r="N24" s="559"/>
      <c r="O24" s="559"/>
      <c r="P24" s="559"/>
    </row>
    <row r="25" spans="2:17" ht="15" customHeight="1" x14ac:dyDescent="0.2">
      <c r="B25" s="223"/>
      <c r="I25" s="235"/>
      <c r="J25" s="235"/>
      <c r="K25" s="235"/>
      <c r="L25" s="235"/>
      <c r="M25" s="559"/>
      <c r="N25" s="559"/>
      <c r="O25" s="559"/>
      <c r="P25" s="559"/>
    </row>
    <row r="26" spans="2:17" ht="15" customHeight="1" x14ac:dyDescent="0.2">
      <c r="B26" s="223"/>
      <c r="I26" s="235"/>
      <c r="J26" s="235"/>
      <c r="K26" s="235"/>
      <c r="L26" s="235"/>
      <c r="M26" s="559"/>
      <c r="N26" s="559"/>
      <c r="O26" s="559"/>
      <c r="P26" s="559"/>
    </row>
    <row r="27" spans="2:17" ht="15" customHeight="1" x14ac:dyDescent="0.2">
      <c r="B27" s="557" t="s">
        <v>6</v>
      </c>
      <c r="C27" s="557"/>
      <c r="D27" s="557"/>
      <c r="E27" s="557"/>
      <c r="F27" s="557"/>
      <c r="G27" s="557"/>
      <c r="H27" s="557"/>
      <c r="I27" s="557"/>
      <c r="J27" s="557"/>
      <c r="K27" s="557"/>
      <c r="L27" s="235"/>
      <c r="M27" s="559"/>
      <c r="N27" s="559"/>
      <c r="O27" s="559"/>
      <c r="P27" s="559"/>
    </row>
    <row r="28" spans="2:17" ht="15" customHeight="1" x14ac:dyDescent="0.2">
      <c r="B28" s="557"/>
      <c r="C28" s="557"/>
      <c r="D28" s="557"/>
      <c r="E28" s="557"/>
      <c r="F28" s="557"/>
      <c r="G28" s="557"/>
      <c r="H28" s="557"/>
      <c r="I28" s="557"/>
      <c r="J28" s="557"/>
      <c r="K28" s="557"/>
      <c r="L28" s="235"/>
      <c r="M28" s="559"/>
      <c r="N28" s="559"/>
      <c r="O28" s="559"/>
      <c r="P28" s="559"/>
      <c r="Q28" s="225"/>
    </row>
    <row r="29" spans="2:17" ht="15" customHeight="1" x14ac:dyDescent="0.2">
      <c r="B29" s="557"/>
      <c r="C29" s="557"/>
      <c r="D29" s="557"/>
      <c r="E29" s="557"/>
      <c r="F29" s="557"/>
      <c r="G29" s="557"/>
      <c r="H29" s="557"/>
      <c r="I29" s="557"/>
      <c r="J29" s="557"/>
      <c r="K29" s="557"/>
      <c r="L29" s="235"/>
      <c r="M29" s="559"/>
      <c r="N29" s="559"/>
      <c r="O29" s="559"/>
      <c r="P29" s="559"/>
      <c r="Q29" s="225"/>
    </row>
    <row r="30" spans="2:17" ht="15" customHeight="1" x14ac:dyDescent="0.2">
      <c r="B30" s="237"/>
      <c r="C30" s="237"/>
      <c r="I30" s="235"/>
      <c r="J30" s="235"/>
      <c r="K30" s="235"/>
      <c r="L30" s="235"/>
      <c r="M30" s="559"/>
      <c r="N30" s="559"/>
      <c r="O30" s="559"/>
      <c r="P30" s="559"/>
      <c r="Q30" s="225"/>
    </row>
    <row r="31" spans="2:17" ht="15" customHeight="1" x14ac:dyDescent="0.2">
      <c r="B31" s="549" t="s">
        <v>989</v>
      </c>
      <c r="C31" s="549" t="s">
        <v>916</v>
      </c>
      <c r="I31" s="235"/>
      <c r="J31" s="235"/>
      <c r="K31" s="235"/>
      <c r="L31" s="235"/>
      <c r="M31" s="559"/>
      <c r="N31" s="559"/>
      <c r="O31" s="559"/>
      <c r="P31" s="559"/>
      <c r="Q31" s="225"/>
    </row>
    <row r="32" spans="2:17" ht="15" customHeight="1" thickBot="1" x14ac:dyDescent="0.25">
      <c r="B32" s="550"/>
      <c r="C32" s="550"/>
      <c r="I32" s="235"/>
      <c r="J32" s="235"/>
      <c r="K32" s="235"/>
      <c r="L32" s="235"/>
      <c r="M32" s="559"/>
      <c r="N32" s="559"/>
      <c r="O32" s="559"/>
      <c r="P32" s="559"/>
      <c r="Q32" s="225"/>
    </row>
    <row r="33" spans="2:17" ht="30" customHeight="1" x14ac:dyDescent="0.2">
      <c r="B33" s="238" t="s">
        <v>7</v>
      </c>
      <c r="C33" s="239">
        <v>0.154</v>
      </c>
      <c r="I33" s="235"/>
      <c r="J33" s="235"/>
      <c r="K33" s="235"/>
      <c r="L33" s="235"/>
      <c r="M33" s="559"/>
      <c r="N33" s="559"/>
      <c r="O33" s="559"/>
      <c r="P33" s="559"/>
      <c r="Q33" s="225"/>
    </row>
    <row r="34" spans="2:17" ht="30" customHeight="1" x14ac:dyDescent="0.2">
      <c r="B34" s="240" t="s">
        <v>8</v>
      </c>
      <c r="C34" s="241">
        <v>0.14699999999999999</v>
      </c>
      <c r="I34" s="235"/>
      <c r="J34" s="235"/>
      <c r="K34" s="235"/>
      <c r="L34" s="235"/>
      <c r="M34" s="559"/>
      <c r="N34" s="559"/>
      <c r="O34" s="559"/>
      <c r="P34" s="559"/>
      <c r="Q34" s="225"/>
    </row>
    <row r="35" spans="2:17" ht="30" customHeight="1" x14ac:dyDescent="0.2">
      <c r="B35" s="242" t="s">
        <v>9</v>
      </c>
      <c r="C35" s="241">
        <v>5.0999999999999997E-2</v>
      </c>
      <c r="I35" s="235"/>
      <c r="J35" s="235"/>
      <c r="K35" s="235"/>
      <c r="L35" s="235"/>
      <c r="M35" s="559"/>
      <c r="N35" s="559"/>
      <c r="O35" s="559"/>
      <c r="P35" s="559"/>
      <c r="Q35" s="225"/>
    </row>
    <row r="36" spans="2:17" ht="15" x14ac:dyDescent="0.2">
      <c r="B36" s="231" t="s">
        <v>10</v>
      </c>
      <c r="I36" s="235"/>
      <c r="J36" s="235"/>
      <c r="K36" s="243"/>
      <c r="L36" s="235"/>
      <c r="M36" s="559"/>
      <c r="N36" s="559"/>
      <c r="O36" s="559"/>
      <c r="P36" s="559"/>
      <c r="Q36" s="225"/>
    </row>
    <row r="37" spans="2:17" ht="15" customHeight="1" x14ac:dyDescent="0.2">
      <c r="I37" s="235"/>
      <c r="J37" s="235"/>
      <c r="K37" s="235"/>
      <c r="L37" s="235"/>
      <c r="M37" s="559"/>
      <c r="N37" s="559"/>
      <c r="O37" s="559"/>
      <c r="P37" s="559"/>
      <c r="Q37" s="225"/>
    </row>
    <row r="38" spans="2:17" ht="15" customHeight="1" x14ac:dyDescent="0.2">
      <c r="B38" s="244"/>
      <c r="I38" s="235"/>
      <c r="J38" s="235"/>
      <c r="K38" s="235"/>
      <c r="L38" s="235"/>
      <c r="M38" s="559"/>
      <c r="N38" s="559"/>
      <c r="O38" s="559"/>
      <c r="P38" s="559"/>
      <c r="Q38" s="225"/>
    </row>
    <row r="39" spans="2:17" ht="15" customHeight="1" x14ac:dyDescent="0.2">
      <c r="B39" s="244"/>
      <c r="I39" s="235"/>
      <c r="J39" s="235"/>
      <c r="K39" s="235"/>
      <c r="L39" s="235"/>
      <c r="M39" s="559"/>
      <c r="N39" s="559"/>
      <c r="O39" s="559"/>
      <c r="P39" s="559"/>
      <c r="Q39" s="225"/>
    </row>
    <row r="40" spans="2:17" ht="15" customHeight="1" x14ac:dyDescent="0.2">
      <c r="B40" s="244"/>
      <c r="C40" s="219"/>
      <c r="I40" s="235"/>
      <c r="J40" s="235"/>
      <c r="K40" s="235"/>
      <c r="L40" s="235"/>
      <c r="M40" s="559"/>
      <c r="N40" s="559"/>
      <c r="O40" s="559"/>
      <c r="P40" s="559"/>
    </row>
    <row r="41" spans="2:17" ht="15" customHeight="1" x14ac:dyDescent="0.2">
      <c r="I41" s="235"/>
      <c r="J41" s="235"/>
      <c r="K41" s="235"/>
      <c r="L41" s="235"/>
      <c r="M41" s="559"/>
      <c r="N41" s="559"/>
      <c r="O41" s="559"/>
      <c r="P41" s="559"/>
    </row>
    <row r="42" spans="2:17" ht="15" customHeight="1" x14ac:dyDescent="0.2">
      <c r="I42" s="235"/>
      <c r="J42" s="235"/>
      <c r="K42" s="235"/>
      <c r="L42" s="235"/>
      <c r="M42" s="559"/>
      <c r="N42" s="559"/>
      <c r="O42" s="559"/>
      <c r="P42" s="559"/>
    </row>
    <row r="43" spans="2:17" ht="15" customHeight="1" x14ac:dyDescent="0.2">
      <c r="I43" s="235"/>
      <c r="J43" s="235"/>
      <c r="K43" s="235"/>
      <c r="L43" s="235"/>
      <c r="M43" s="559"/>
      <c r="N43" s="559"/>
      <c r="O43" s="559"/>
      <c r="P43" s="559"/>
    </row>
    <row r="44" spans="2:17" ht="19.5" customHeight="1" x14ac:dyDescent="0.2">
      <c r="B44" s="551" t="s">
        <v>990</v>
      </c>
      <c r="C44" s="551"/>
      <c r="D44" s="551"/>
      <c r="E44" s="551"/>
      <c r="F44" s="553" t="s">
        <v>11</v>
      </c>
      <c r="G44" s="555" t="s">
        <v>919</v>
      </c>
      <c r="I44" s="235"/>
      <c r="J44" s="235"/>
      <c r="K44" s="235"/>
      <c r="L44" s="235"/>
      <c r="M44" s="559"/>
      <c r="N44" s="559"/>
      <c r="O44" s="559"/>
      <c r="P44" s="559"/>
    </row>
    <row r="45" spans="2:17" ht="15" customHeight="1" x14ac:dyDescent="0.2">
      <c r="B45" s="551"/>
      <c r="C45" s="551"/>
      <c r="D45" s="551"/>
      <c r="E45" s="551"/>
      <c r="F45" s="553"/>
      <c r="G45" s="555"/>
      <c r="H45" s="245"/>
      <c r="I45" s="235" t="s">
        <v>13</v>
      </c>
      <c r="J45" s="235"/>
      <c r="K45" s="235"/>
      <c r="L45" s="235"/>
      <c r="M45" s="559"/>
      <c r="N45" s="559"/>
      <c r="O45" s="559"/>
      <c r="P45" s="559"/>
    </row>
    <row r="46" spans="2:17" ht="15.75" customHeight="1" thickBot="1" x14ac:dyDescent="0.25">
      <c r="B46" s="552"/>
      <c r="C46" s="552"/>
      <c r="D46" s="552"/>
      <c r="E46" s="552"/>
      <c r="F46" s="554"/>
      <c r="G46" s="556"/>
      <c r="I46" s="246"/>
      <c r="J46" s="246"/>
      <c r="K46" s="246"/>
      <c r="L46" s="246"/>
      <c r="M46" s="559"/>
      <c r="N46" s="559"/>
      <c r="O46" s="559"/>
      <c r="P46" s="559"/>
    </row>
    <row r="47" spans="2:17" ht="16.5" customHeight="1" x14ac:dyDescent="0.25">
      <c r="B47" s="560" t="s">
        <v>14</v>
      </c>
      <c r="C47" s="560"/>
      <c r="D47" s="560"/>
      <c r="E47" s="560"/>
      <c r="F47" s="541">
        <v>0.154</v>
      </c>
      <c r="G47" s="541"/>
      <c r="I47" s="246"/>
      <c r="J47" s="246"/>
      <c r="K47" s="246"/>
      <c r="L47" s="246"/>
      <c r="M47" s="559"/>
      <c r="N47" s="559"/>
      <c r="O47" s="559"/>
      <c r="P47" s="559"/>
    </row>
    <row r="48" spans="2:17" ht="16.5" customHeight="1" x14ac:dyDescent="0.2">
      <c r="B48" s="558" t="s">
        <v>15</v>
      </c>
      <c r="C48" s="558"/>
      <c r="D48" s="558"/>
      <c r="E48" s="558"/>
      <c r="F48" s="247">
        <v>0.17399999999999999</v>
      </c>
      <c r="G48" s="248">
        <v>0.02</v>
      </c>
      <c r="I48" s="246"/>
      <c r="J48" s="246"/>
      <c r="K48" s="246"/>
      <c r="L48" s="246"/>
      <c r="M48" s="559"/>
      <c r="N48" s="559"/>
      <c r="O48" s="559"/>
      <c r="P48" s="559"/>
    </row>
    <row r="49" spans="2:16" ht="16.5" customHeight="1" x14ac:dyDescent="0.2">
      <c r="B49" s="558" t="s">
        <v>917</v>
      </c>
      <c r="C49" s="558"/>
      <c r="D49" s="558"/>
      <c r="E49" s="558"/>
      <c r="F49" s="247">
        <v>0.25900000000000001</v>
      </c>
      <c r="G49" s="248">
        <v>1.0999999999999999E-2</v>
      </c>
      <c r="I49" s="246"/>
      <c r="J49" s="246"/>
      <c r="K49" s="246"/>
      <c r="L49" s="246"/>
      <c r="M49" s="559"/>
      <c r="N49" s="559"/>
      <c r="O49" s="559"/>
      <c r="P49" s="559"/>
    </row>
    <row r="50" spans="2:16" ht="16.5" customHeight="1" x14ac:dyDescent="0.2">
      <c r="B50" s="558" t="s">
        <v>16</v>
      </c>
      <c r="C50" s="558"/>
      <c r="D50" s="558"/>
      <c r="E50" s="558"/>
      <c r="F50" s="247">
        <v>0.30399999999999999</v>
      </c>
      <c r="G50" s="248">
        <v>1.0999999999999999E-2</v>
      </c>
      <c r="I50" s="246"/>
      <c r="J50" s="246"/>
      <c r="K50" s="246"/>
      <c r="L50" s="246"/>
      <c r="M50" s="559"/>
      <c r="N50" s="559"/>
      <c r="O50" s="559"/>
      <c r="P50" s="559"/>
    </row>
    <row r="51" spans="2:16" ht="16.5" customHeight="1" x14ac:dyDescent="0.2">
      <c r="B51" s="558" t="s">
        <v>949</v>
      </c>
      <c r="C51" s="558"/>
      <c r="D51" s="558"/>
      <c r="E51" s="558"/>
      <c r="F51" s="247">
        <v>0.187</v>
      </c>
      <c r="G51" s="248">
        <v>8.0000000000000002E-3</v>
      </c>
      <c r="I51" s="246"/>
      <c r="J51" s="246"/>
      <c r="K51" s="246"/>
      <c r="L51" s="246"/>
      <c r="M51" s="559"/>
      <c r="N51" s="559"/>
      <c r="O51" s="559"/>
      <c r="P51" s="559"/>
    </row>
    <row r="52" spans="2:16" ht="16.5" customHeight="1" x14ac:dyDescent="0.2">
      <c r="B52" s="558" t="s">
        <v>950</v>
      </c>
      <c r="C52" s="558"/>
      <c r="D52" s="558"/>
      <c r="E52" s="558"/>
      <c r="F52" s="247">
        <v>0.14799999999999999</v>
      </c>
      <c r="G52" s="248">
        <v>8.0000000000000002E-3</v>
      </c>
      <c r="I52" s="246"/>
      <c r="J52" s="246"/>
      <c r="K52" s="246"/>
      <c r="L52" s="246"/>
      <c r="M52" s="559"/>
      <c r="N52" s="559"/>
      <c r="O52" s="559"/>
      <c r="P52" s="559"/>
    </row>
    <row r="53" spans="2:16" ht="16.5" customHeight="1" x14ac:dyDescent="0.2">
      <c r="B53" s="558" t="s">
        <v>1007</v>
      </c>
      <c r="C53" s="558"/>
      <c r="D53" s="558"/>
      <c r="E53" s="558"/>
      <c r="F53" s="247">
        <v>0.16700000000000001</v>
      </c>
      <c r="G53" s="248">
        <v>8.0000000000000002E-3</v>
      </c>
      <c r="I53" s="246"/>
      <c r="J53" s="246"/>
      <c r="K53" s="246"/>
      <c r="L53" s="246"/>
      <c r="M53" s="559"/>
      <c r="N53" s="559"/>
      <c r="O53" s="559"/>
      <c r="P53" s="559"/>
    </row>
    <row r="54" spans="2:16" ht="16.5" customHeight="1" x14ac:dyDescent="0.2">
      <c r="B54" s="558" t="s">
        <v>17</v>
      </c>
      <c r="C54" s="558"/>
      <c r="D54" s="558"/>
      <c r="E54" s="558"/>
      <c r="F54" s="247">
        <v>0.156</v>
      </c>
      <c r="G54" s="248">
        <v>7.0000000000000001E-3</v>
      </c>
      <c r="L54" s="246"/>
      <c r="M54" s="559"/>
      <c r="N54" s="559"/>
      <c r="O54" s="559"/>
      <c r="P54" s="559"/>
    </row>
    <row r="55" spans="2:16" ht="16.5" customHeight="1" x14ac:dyDescent="0.2">
      <c r="B55" s="558" t="s">
        <v>1008</v>
      </c>
      <c r="C55" s="558"/>
      <c r="D55" s="558"/>
      <c r="E55" s="558"/>
      <c r="F55" s="247">
        <v>0.17</v>
      </c>
      <c r="G55" s="248">
        <v>0</v>
      </c>
      <c r="L55" s="235"/>
      <c r="M55" s="559"/>
      <c r="N55" s="559"/>
      <c r="O55" s="559"/>
      <c r="P55" s="559"/>
    </row>
    <row r="56" spans="2:16" ht="16.5" customHeight="1" x14ac:dyDescent="0.2">
      <c r="B56" s="558" t="s">
        <v>951</v>
      </c>
      <c r="C56" s="558"/>
      <c r="D56" s="558"/>
      <c r="E56" s="558"/>
      <c r="F56" s="247">
        <v>8.0000000000000002E-3</v>
      </c>
      <c r="G56" s="248">
        <v>0</v>
      </c>
      <c r="L56" s="235"/>
      <c r="M56" s="559"/>
      <c r="N56" s="559"/>
      <c r="O56" s="559"/>
      <c r="P56" s="559"/>
    </row>
    <row r="57" spans="2:16" x14ac:dyDescent="0.2">
      <c r="B57" s="558" t="s">
        <v>1009</v>
      </c>
      <c r="C57" s="558"/>
      <c r="D57" s="558"/>
      <c r="E57" s="558"/>
      <c r="F57" s="247">
        <v>0.23799999999999999</v>
      </c>
      <c r="G57" s="248">
        <v>0</v>
      </c>
      <c r="L57" s="235"/>
      <c r="M57" s="559"/>
      <c r="N57" s="559"/>
      <c r="O57" s="559"/>
      <c r="P57" s="559"/>
    </row>
    <row r="58" spans="2:16" x14ac:dyDescent="0.2">
      <c r="B58" s="558" t="s">
        <v>952</v>
      </c>
      <c r="C58" s="558"/>
      <c r="D58" s="558"/>
      <c r="E58" s="558"/>
      <c r="F58" s="247">
        <v>0.06</v>
      </c>
      <c r="G58" s="248">
        <v>0</v>
      </c>
      <c r="L58" s="235"/>
      <c r="M58" s="559"/>
      <c r="N58" s="559"/>
      <c r="O58" s="559"/>
      <c r="P58" s="559"/>
    </row>
    <row r="59" spans="2:16" x14ac:dyDescent="0.2">
      <c r="B59" s="558" t="s">
        <v>1010</v>
      </c>
      <c r="C59" s="558"/>
      <c r="D59" s="558"/>
      <c r="E59" s="558"/>
      <c r="F59" s="247">
        <v>6.0000000000000001E-3</v>
      </c>
      <c r="G59" s="248">
        <v>0</v>
      </c>
      <c r="L59" s="235"/>
      <c r="M59" s="559"/>
      <c r="N59" s="559"/>
      <c r="O59" s="559"/>
      <c r="P59" s="559"/>
    </row>
    <row r="60" spans="2:16" x14ac:dyDescent="0.2">
      <c r="B60" s="558" t="s">
        <v>953</v>
      </c>
      <c r="C60" s="558"/>
      <c r="D60" s="558"/>
      <c r="E60" s="558"/>
      <c r="F60" s="247">
        <v>1.9E-2</v>
      </c>
      <c r="G60" s="248">
        <v>0</v>
      </c>
      <c r="L60" s="235"/>
      <c r="M60" s="559"/>
      <c r="N60" s="559"/>
      <c r="O60" s="559"/>
      <c r="P60" s="559"/>
    </row>
    <row r="61" spans="2:16" x14ac:dyDescent="0.2">
      <c r="B61" s="558" t="s">
        <v>19</v>
      </c>
      <c r="C61" s="558"/>
      <c r="D61" s="558"/>
      <c r="E61" s="558"/>
      <c r="F61" s="247">
        <v>-4.8000000000000001E-2</v>
      </c>
      <c r="G61" s="248">
        <v>0</v>
      </c>
      <c r="I61" s="235"/>
      <c r="J61" s="235"/>
      <c r="K61" s="235"/>
      <c r="L61" s="235"/>
      <c r="M61" s="559"/>
      <c r="N61" s="559"/>
      <c r="O61" s="559"/>
      <c r="P61" s="559"/>
    </row>
    <row r="62" spans="2:16" x14ac:dyDescent="0.2">
      <c r="B62" s="231" t="s">
        <v>20</v>
      </c>
      <c r="M62" s="468"/>
    </row>
    <row r="64" spans="2:16" ht="16.5" customHeight="1" x14ac:dyDescent="0.2"/>
    <row r="66" spans="2:13" ht="36.75" customHeight="1" x14ac:dyDescent="0.2">
      <c r="B66" s="551" t="s">
        <v>987</v>
      </c>
      <c r="C66" s="551"/>
      <c r="D66" s="551"/>
      <c r="E66" s="249"/>
      <c r="F66" s="551" t="s">
        <v>988</v>
      </c>
      <c r="G66" s="551"/>
      <c r="H66" s="551"/>
      <c r="I66" s="551"/>
      <c r="K66" s="551" t="s">
        <v>21</v>
      </c>
      <c r="L66" s="551"/>
      <c r="M66" s="551"/>
    </row>
    <row r="67" spans="2:13" ht="36.75" customHeight="1" x14ac:dyDescent="0.2">
      <c r="B67" s="551"/>
      <c r="C67" s="551"/>
      <c r="D67" s="551"/>
      <c r="F67" s="551"/>
      <c r="G67" s="551"/>
      <c r="H67" s="551"/>
      <c r="I67" s="551"/>
      <c r="K67" s="551"/>
      <c r="L67" s="551"/>
      <c r="M67" s="551"/>
    </row>
    <row r="68" spans="2:13" ht="15" customHeight="1" x14ac:dyDescent="0.2">
      <c r="B68" s="553" t="s">
        <v>22</v>
      </c>
      <c r="C68" s="553" t="s">
        <v>11</v>
      </c>
      <c r="D68" s="555" t="s">
        <v>12</v>
      </c>
      <c r="E68" s="249"/>
      <c r="F68" s="561" t="s">
        <v>23</v>
      </c>
      <c r="G68" s="561"/>
      <c r="H68" s="553" t="s">
        <v>11</v>
      </c>
      <c r="I68" s="555" t="s">
        <v>24</v>
      </c>
      <c r="K68" s="561" t="s">
        <v>25</v>
      </c>
      <c r="L68" s="561" t="s">
        <v>918</v>
      </c>
      <c r="M68" s="555" t="s">
        <v>24</v>
      </c>
    </row>
    <row r="69" spans="2:13" ht="15" customHeight="1" thickBot="1" x14ac:dyDescent="0.25">
      <c r="B69" s="554"/>
      <c r="C69" s="554"/>
      <c r="D69" s="556"/>
      <c r="F69" s="562"/>
      <c r="G69" s="562"/>
      <c r="H69" s="554"/>
      <c r="I69" s="556"/>
      <c r="K69" s="562"/>
      <c r="L69" s="562"/>
      <c r="M69" s="556"/>
    </row>
    <row r="70" spans="2:13" ht="15.75" x14ac:dyDescent="0.25">
      <c r="B70" s="250" t="s">
        <v>958</v>
      </c>
      <c r="C70" s="251">
        <v>0.19400000000000001</v>
      </c>
      <c r="D70" s="252">
        <v>0.03</v>
      </c>
      <c r="F70" s="253" t="s">
        <v>27</v>
      </c>
      <c r="G70" s="254"/>
      <c r="H70" s="255">
        <v>0.154</v>
      </c>
      <c r="I70" s="255"/>
      <c r="K70" s="253" t="s">
        <v>27</v>
      </c>
      <c r="L70" s="255">
        <v>0.154</v>
      </c>
      <c r="M70" s="256"/>
    </row>
    <row r="71" spans="2:13" x14ac:dyDescent="0.2">
      <c r="B71" s="540" t="s">
        <v>959</v>
      </c>
      <c r="C71" s="258">
        <v>0.153</v>
      </c>
      <c r="D71" s="248">
        <v>2.9000000000000001E-2</v>
      </c>
      <c r="F71" s="257" t="s">
        <v>29</v>
      </c>
      <c r="G71" s="257"/>
      <c r="H71" s="247">
        <v>0.157</v>
      </c>
      <c r="I71" s="248">
        <v>0.11799999999999999</v>
      </c>
      <c r="K71" s="257" t="s">
        <v>29</v>
      </c>
      <c r="L71" s="247">
        <v>0.14599999999999999</v>
      </c>
      <c r="M71" s="248">
        <v>7.9000000000000001E-2</v>
      </c>
    </row>
    <row r="72" spans="2:13" x14ac:dyDescent="0.2">
      <c r="B72" s="540" t="s">
        <v>960</v>
      </c>
      <c r="C72" s="258">
        <v>0.16600000000000001</v>
      </c>
      <c r="D72" s="248">
        <v>2.7E-2</v>
      </c>
      <c r="F72" s="257" t="s">
        <v>31</v>
      </c>
      <c r="G72" s="257"/>
      <c r="H72" s="247">
        <v>0.16200000000000001</v>
      </c>
      <c r="I72" s="248">
        <v>2.4E-2</v>
      </c>
      <c r="K72" s="257" t="s">
        <v>28</v>
      </c>
      <c r="L72" s="247">
        <v>0.16900000000000001</v>
      </c>
      <c r="M72" s="248">
        <v>2.5000000000000001E-2</v>
      </c>
    </row>
    <row r="73" spans="2:13" x14ac:dyDescent="0.2">
      <c r="B73" s="257" t="s">
        <v>28</v>
      </c>
      <c r="C73" s="258">
        <v>0.16900000000000001</v>
      </c>
      <c r="D73" s="248">
        <v>2.5000000000000001E-2</v>
      </c>
      <c r="F73" s="257" t="s">
        <v>33</v>
      </c>
      <c r="G73" s="257"/>
      <c r="H73" s="247">
        <v>0.14499999999999999</v>
      </c>
      <c r="I73" s="248">
        <v>0.01</v>
      </c>
      <c r="K73" s="257" t="s">
        <v>34</v>
      </c>
      <c r="L73" s="247">
        <v>0.186</v>
      </c>
      <c r="M73" s="248">
        <v>1.2E-2</v>
      </c>
    </row>
    <row r="74" spans="2:13" x14ac:dyDescent="0.2">
      <c r="B74" s="257" t="s">
        <v>574</v>
      </c>
      <c r="C74" s="258">
        <v>0.14599999999999999</v>
      </c>
      <c r="D74" s="248">
        <v>0.01</v>
      </c>
      <c r="F74" s="257" t="s">
        <v>36</v>
      </c>
      <c r="G74" s="257"/>
      <c r="H74" s="247">
        <v>5.7000000000000002E-2</v>
      </c>
      <c r="I74" s="248">
        <v>2E-3</v>
      </c>
      <c r="K74" s="257" t="s">
        <v>954</v>
      </c>
      <c r="L74" s="247">
        <v>0.11700000000000001</v>
      </c>
      <c r="M74" s="248">
        <v>7.0000000000000001E-3</v>
      </c>
    </row>
    <row r="75" spans="2:13" x14ac:dyDescent="0.2">
      <c r="B75" s="540" t="s">
        <v>32</v>
      </c>
      <c r="C75" s="258">
        <v>0.14599999999999999</v>
      </c>
      <c r="D75" s="248">
        <v>8.9999999999999993E-3</v>
      </c>
      <c r="F75" s="231" t="s">
        <v>20</v>
      </c>
      <c r="K75" s="544" t="s">
        <v>41</v>
      </c>
      <c r="L75" s="247">
        <v>0.21199999999999999</v>
      </c>
      <c r="M75" s="248">
        <v>1.0999999999999999E-2</v>
      </c>
    </row>
    <row r="76" spans="2:13" x14ac:dyDescent="0.2">
      <c r="B76" s="540" t="s">
        <v>961</v>
      </c>
      <c r="C76" s="258">
        <v>0.224</v>
      </c>
      <c r="D76" s="248">
        <v>6.0000000000000001E-3</v>
      </c>
      <c r="K76" s="524" t="s">
        <v>955</v>
      </c>
      <c r="L76" s="247">
        <v>0.155</v>
      </c>
      <c r="M76" s="248">
        <v>6.0000000000000001E-3</v>
      </c>
    </row>
    <row r="77" spans="2:13" x14ac:dyDescent="0.2">
      <c r="B77" s="540" t="s">
        <v>962</v>
      </c>
      <c r="C77" s="258">
        <v>0.26500000000000001</v>
      </c>
      <c r="D77" s="248">
        <v>4.0000000000000001E-3</v>
      </c>
      <c r="K77" s="544" t="s">
        <v>39</v>
      </c>
      <c r="L77" s="247">
        <v>0.16200000000000001</v>
      </c>
      <c r="M77" s="248">
        <v>8.9999999999999993E-3</v>
      </c>
    </row>
    <row r="78" spans="2:13" x14ac:dyDescent="0.2">
      <c r="B78" s="257" t="s">
        <v>577</v>
      </c>
      <c r="C78" s="258">
        <v>0.161</v>
      </c>
      <c r="D78" s="248">
        <v>4.0000000000000001E-3</v>
      </c>
      <c r="K78" s="544" t="s">
        <v>956</v>
      </c>
      <c r="L78" s="247">
        <v>0.29099999999999998</v>
      </c>
      <c r="M78" s="248">
        <v>3.0000000000000001E-3</v>
      </c>
    </row>
    <row r="79" spans="2:13" x14ac:dyDescent="0.2">
      <c r="B79" s="524" t="s">
        <v>963</v>
      </c>
      <c r="C79" s="258">
        <v>8.3000000000000004E-2</v>
      </c>
      <c r="D79" s="248">
        <v>3.0000000000000001E-3</v>
      </c>
      <c r="H79" s="246"/>
      <c r="I79" s="246"/>
      <c r="K79" s="544" t="s">
        <v>42</v>
      </c>
      <c r="L79" s="247">
        <v>0.11700000000000001</v>
      </c>
      <c r="M79" s="248">
        <v>2E-3</v>
      </c>
    </row>
    <row r="80" spans="2:13" x14ac:dyDescent="0.2">
      <c r="B80" s="257" t="s">
        <v>964</v>
      </c>
      <c r="C80" s="258">
        <v>0.29499999999999998</v>
      </c>
      <c r="D80" s="248">
        <v>3.0000000000000001E-3</v>
      </c>
      <c r="H80" s="246"/>
      <c r="I80" s="246"/>
      <c r="K80" s="524" t="s">
        <v>957</v>
      </c>
      <c r="L80" s="247">
        <v>1.4999999999999999E-2</v>
      </c>
      <c r="M80" s="248">
        <v>0</v>
      </c>
    </row>
    <row r="81" spans="1:16" x14ac:dyDescent="0.2">
      <c r="B81" s="257" t="s">
        <v>965</v>
      </c>
      <c r="C81" s="258">
        <v>9.2999999999999999E-2</v>
      </c>
      <c r="D81" s="248">
        <v>2E-3</v>
      </c>
      <c r="K81" s="231" t="s">
        <v>20</v>
      </c>
      <c r="L81" s="259"/>
      <c r="M81" s="260"/>
    </row>
    <row r="82" spans="1:16" x14ac:dyDescent="0.2">
      <c r="B82" s="257" t="s">
        <v>966</v>
      </c>
      <c r="C82" s="258">
        <v>1.0999999999999999E-2</v>
      </c>
      <c r="D82" s="248">
        <v>1E-3</v>
      </c>
    </row>
    <row r="83" spans="1:16" x14ac:dyDescent="0.2">
      <c r="B83" s="257" t="s">
        <v>967</v>
      </c>
      <c r="C83" s="258">
        <v>-5.0000000000000001E-3</v>
      </c>
      <c r="D83" s="248">
        <v>0</v>
      </c>
    </row>
    <row r="84" spans="1:16" x14ac:dyDescent="0.2">
      <c r="B84" s="231" t="s">
        <v>20</v>
      </c>
      <c r="K84" s="246"/>
      <c r="L84" s="246"/>
      <c r="M84" s="246"/>
    </row>
    <row r="85" spans="1:16" x14ac:dyDescent="0.2">
      <c r="K85" s="246"/>
      <c r="L85" s="246"/>
      <c r="M85" s="246"/>
    </row>
    <row r="86" spans="1:16" ht="15" customHeight="1" x14ac:dyDescent="0.2">
      <c r="A86" s="548"/>
      <c r="B86" s="548"/>
      <c r="C86" s="548"/>
      <c r="D86" s="548"/>
      <c r="E86" s="548"/>
      <c r="F86" s="548"/>
      <c r="G86" s="548"/>
      <c r="H86" s="548"/>
      <c r="I86" s="548"/>
      <c r="J86" s="548"/>
      <c r="K86" s="548"/>
      <c r="L86" s="548"/>
      <c r="M86" s="548"/>
      <c r="N86" s="548"/>
      <c r="O86" s="548"/>
      <c r="P86" s="548"/>
    </row>
    <row r="87" spans="1:16" ht="15" customHeight="1" x14ac:dyDescent="0.2">
      <c r="A87" s="548"/>
      <c r="B87" s="548"/>
      <c r="C87" s="548"/>
      <c r="D87" s="548"/>
      <c r="E87" s="548"/>
      <c r="F87" s="548"/>
      <c r="G87" s="548"/>
      <c r="H87" s="548"/>
      <c r="I87" s="548"/>
      <c r="J87" s="548"/>
      <c r="K87" s="548"/>
      <c r="L87" s="548"/>
      <c r="M87" s="548"/>
      <c r="N87" s="548"/>
      <c r="O87" s="548"/>
      <c r="P87" s="548"/>
    </row>
    <row r="88" spans="1:16" x14ac:dyDescent="0.2">
      <c r="B88" s="246"/>
      <c r="K88" s="246"/>
      <c r="L88" s="246"/>
      <c r="M88" s="246"/>
    </row>
    <row r="89" spans="1:16" x14ac:dyDescent="0.2">
      <c r="B89" s="246"/>
      <c r="K89" s="246"/>
      <c r="L89" s="246"/>
      <c r="M89" s="246"/>
    </row>
    <row r="90" spans="1:16" x14ac:dyDescent="0.2">
      <c r="B90" s="246"/>
      <c r="K90" s="246"/>
      <c r="L90" s="246"/>
      <c r="M90" s="246"/>
    </row>
    <row r="91" spans="1:16" x14ac:dyDescent="0.2">
      <c r="B91" s="246"/>
      <c r="K91" s="246"/>
      <c r="L91" s="246"/>
      <c r="M91" s="246"/>
    </row>
    <row r="92" spans="1:16" x14ac:dyDescent="0.2">
      <c r="B92" s="246"/>
      <c r="K92" s="246"/>
      <c r="L92" s="246"/>
      <c r="M92" s="246"/>
    </row>
    <row r="93" spans="1:16" x14ac:dyDescent="0.2">
      <c r="B93" s="246"/>
      <c r="K93" s="246"/>
      <c r="L93" s="246"/>
      <c r="M93" s="246"/>
    </row>
    <row r="94" spans="1:16" x14ac:dyDescent="0.2">
      <c r="B94" s="246"/>
      <c r="K94" s="246"/>
      <c r="L94" s="246"/>
      <c r="M94" s="246"/>
    </row>
    <row r="95" spans="1:16" x14ac:dyDescent="0.2">
      <c r="B95" s="246"/>
    </row>
    <row r="96" spans="1:16" x14ac:dyDescent="0.2">
      <c r="B96" s="246"/>
    </row>
    <row r="97" spans="2:2" x14ac:dyDescent="0.2">
      <c r="B97" s="246"/>
    </row>
    <row r="98" spans="2:2" x14ac:dyDescent="0.2">
      <c r="B98" s="246"/>
    </row>
    <row r="99" spans="2:2" x14ac:dyDescent="0.2">
      <c r="B99" s="246"/>
    </row>
  </sheetData>
  <sheetProtection algorithmName="SHA-512" hashValue="sBpJHQbIEDvJn7TEy6CNSFXQdLtx+IW59vVJJO2XZ1eFRPcp7AVtOtZU8BlecIwdcVQaDYKZxp5U3AH6jDEoag==" saltValue="8URxpFg4Q257dVvglshIzQ==" spinCount="100000" sheet="1" objects="1" scenarios="1" selectLockedCells="1" selectUnlockedCells="1"/>
  <mergeCells count="36">
    <mergeCell ref="D68:D69"/>
    <mergeCell ref="B51:E51"/>
    <mergeCell ref="K66:M67"/>
    <mergeCell ref="B60:E60"/>
    <mergeCell ref="B53:E53"/>
    <mergeCell ref="B59:E59"/>
    <mergeCell ref="B56:E56"/>
    <mergeCell ref="B66:D67"/>
    <mergeCell ref="F66:I67"/>
    <mergeCell ref="B68:B69"/>
    <mergeCell ref="F68:G69"/>
    <mergeCell ref="K68:K69"/>
    <mergeCell ref="B61:E61"/>
    <mergeCell ref="B49:E49"/>
    <mergeCell ref="A86:P87"/>
    <mergeCell ref="M7:P61"/>
    <mergeCell ref="B55:E55"/>
    <mergeCell ref="B52:E52"/>
    <mergeCell ref="B47:E47"/>
    <mergeCell ref="B48:E48"/>
    <mergeCell ref="C68:C69"/>
    <mergeCell ref="M68:M69"/>
    <mergeCell ref="L68:L69"/>
    <mergeCell ref="B58:E58"/>
    <mergeCell ref="B54:E54"/>
    <mergeCell ref="H68:H69"/>
    <mergeCell ref="B57:E57"/>
    <mergeCell ref="B50:E50"/>
    <mergeCell ref="I68:I69"/>
    <mergeCell ref="A2:P3"/>
    <mergeCell ref="B31:B32"/>
    <mergeCell ref="C31:C32"/>
    <mergeCell ref="B44:E46"/>
    <mergeCell ref="F44:F46"/>
    <mergeCell ref="G44:G46"/>
    <mergeCell ref="B27:K29"/>
  </mergeCells>
  <conditionalFormatting sqref="G47 H73:I74 C83 C78">
    <cfRule type="cellIs" dxfId="13312" priority="13138" operator="lessThan">
      <formula>0</formula>
    </cfRule>
  </conditionalFormatting>
  <conditionalFormatting sqref="F47">
    <cfRule type="cellIs" dxfId="13311" priority="13151" operator="lessThan">
      <formula>0</formula>
    </cfRule>
  </conditionalFormatting>
  <conditionalFormatting sqref="F47">
    <cfRule type="cellIs" dxfId="13310" priority="13133" operator="lessThan">
      <formula>0</formula>
    </cfRule>
  </conditionalFormatting>
  <conditionalFormatting sqref="F48">
    <cfRule type="cellIs" dxfId="13309" priority="12908" operator="lessThan">
      <formula>0</formula>
    </cfRule>
  </conditionalFormatting>
  <conditionalFormatting sqref="F48">
    <cfRule type="cellIs" dxfId="13308" priority="12910" operator="lessThan">
      <formula>0</formula>
    </cfRule>
  </conditionalFormatting>
  <conditionalFormatting sqref="G48:G49">
    <cfRule type="cellIs" dxfId="13307" priority="10942" operator="lessThan">
      <formula>0</formula>
    </cfRule>
  </conditionalFormatting>
  <conditionalFormatting sqref="F47">
    <cfRule type="cellIs" dxfId="13306" priority="10936" operator="lessThan">
      <formula>0</formula>
    </cfRule>
  </conditionalFormatting>
  <conditionalFormatting sqref="F48">
    <cfRule type="cellIs" dxfId="13305" priority="10934" operator="lessThan">
      <formula>0</formula>
    </cfRule>
  </conditionalFormatting>
  <conditionalFormatting sqref="F48">
    <cfRule type="cellIs" dxfId="13304" priority="8788" operator="lessThan">
      <formula>0</formula>
    </cfRule>
  </conditionalFormatting>
  <conditionalFormatting sqref="F48">
    <cfRule type="cellIs" dxfId="13303" priority="8787" operator="lessThan">
      <formula>0</formula>
    </cfRule>
  </conditionalFormatting>
  <conditionalFormatting sqref="F48">
    <cfRule type="cellIs" dxfId="13302" priority="8723" operator="lessThan">
      <formula>0</formula>
    </cfRule>
  </conditionalFormatting>
  <conditionalFormatting sqref="F47">
    <cfRule type="cellIs" dxfId="13301" priority="8731" operator="lessThan">
      <formula>0</formula>
    </cfRule>
  </conditionalFormatting>
  <conditionalFormatting sqref="F48">
    <cfRule type="cellIs" dxfId="13300" priority="8724" operator="lessThan">
      <formula>0</formula>
    </cfRule>
  </conditionalFormatting>
  <conditionalFormatting sqref="F47">
    <cfRule type="cellIs" dxfId="13299" priority="9371" operator="lessThan">
      <formula>0</formula>
    </cfRule>
  </conditionalFormatting>
  <conditionalFormatting sqref="F48">
    <cfRule type="cellIs" dxfId="13298" priority="9369" operator="lessThan">
      <formula>0</formula>
    </cfRule>
  </conditionalFormatting>
  <conditionalFormatting sqref="F47">
    <cfRule type="cellIs" dxfId="13297" priority="9368" operator="lessThan">
      <formula>0</formula>
    </cfRule>
  </conditionalFormatting>
  <conditionalFormatting sqref="F47">
    <cfRule type="cellIs" dxfId="13296" priority="9366" operator="lessThan">
      <formula>0</formula>
    </cfRule>
  </conditionalFormatting>
  <conditionalFormatting sqref="F48">
    <cfRule type="cellIs" dxfId="13295" priority="9364" operator="lessThan">
      <formula>0</formula>
    </cfRule>
  </conditionalFormatting>
  <conditionalFormatting sqref="F48">
    <cfRule type="cellIs" dxfId="13294" priority="9363" operator="lessThan">
      <formula>0</formula>
    </cfRule>
  </conditionalFormatting>
  <conditionalFormatting sqref="F48">
    <cfRule type="cellIs" dxfId="13293" priority="9417" operator="lessThan">
      <formula>0</formula>
    </cfRule>
  </conditionalFormatting>
  <conditionalFormatting sqref="F48">
    <cfRule type="cellIs" dxfId="13292" priority="9418" operator="lessThan">
      <formula>0</formula>
    </cfRule>
  </conditionalFormatting>
  <conditionalFormatting sqref="F47">
    <cfRule type="cellIs" dxfId="13291" priority="9422" operator="lessThan">
      <formula>0</formula>
    </cfRule>
  </conditionalFormatting>
  <conditionalFormatting sqref="F47">
    <cfRule type="cellIs" dxfId="13290" priority="9420" operator="lessThan">
      <formula>0</formula>
    </cfRule>
  </conditionalFormatting>
  <conditionalFormatting sqref="F49">
    <cfRule type="cellIs" dxfId="13289" priority="7797" operator="lessThan">
      <formula>0</formula>
    </cfRule>
  </conditionalFormatting>
  <conditionalFormatting sqref="F49">
    <cfRule type="cellIs" dxfId="13288" priority="7857" operator="lessThan">
      <formula>0</formula>
    </cfRule>
  </conditionalFormatting>
  <conditionalFormatting sqref="F49">
    <cfRule type="cellIs" dxfId="13287" priority="7856" operator="lessThan">
      <formula>0</formula>
    </cfRule>
  </conditionalFormatting>
  <conditionalFormatting sqref="F47">
    <cfRule type="cellIs" dxfId="13286" priority="8950" operator="lessThan">
      <formula>0</formula>
    </cfRule>
  </conditionalFormatting>
  <conditionalFormatting sqref="F48">
    <cfRule type="cellIs" dxfId="13285" priority="8946" operator="lessThan">
      <formula>0</formula>
    </cfRule>
  </conditionalFormatting>
  <conditionalFormatting sqref="F47">
    <cfRule type="cellIs" dxfId="13284" priority="8948" operator="lessThan">
      <formula>0</formula>
    </cfRule>
  </conditionalFormatting>
  <conditionalFormatting sqref="F48">
    <cfRule type="cellIs" dxfId="13283" priority="8945" operator="lessThan">
      <formula>0</formula>
    </cfRule>
  </conditionalFormatting>
  <conditionalFormatting sqref="F49">
    <cfRule type="cellIs" dxfId="13282" priority="7858" operator="lessThan">
      <formula>0</formula>
    </cfRule>
  </conditionalFormatting>
  <conditionalFormatting sqref="F47">
    <cfRule type="cellIs" dxfId="13281" priority="8792" operator="lessThan">
      <formula>0</formula>
    </cfRule>
  </conditionalFormatting>
  <conditionalFormatting sqref="F47">
    <cfRule type="cellIs" dxfId="13280" priority="8790" operator="lessThan">
      <formula>0</formula>
    </cfRule>
  </conditionalFormatting>
  <conditionalFormatting sqref="F47">
    <cfRule type="cellIs" dxfId="13279" priority="8726" operator="lessThan">
      <formula>0</formula>
    </cfRule>
  </conditionalFormatting>
  <conditionalFormatting sqref="F47">
    <cfRule type="cellIs" dxfId="13278" priority="8728" operator="lessThan">
      <formula>0</formula>
    </cfRule>
  </conditionalFormatting>
  <conditionalFormatting sqref="F48">
    <cfRule type="cellIs" dxfId="13277" priority="8729" operator="lessThan">
      <formula>0</formula>
    </cfRule>
  </conditionalFormatting>
  <conditionalFormatting sqref="F49">
    <cfRule type="cellIs" dxfId="13276" priority="6784" operator="lessThan">
      <formula>0</formula>
    </cfRule>
  </conditionalFormatting>
  <conditionalFormatting sqref="F49">
    <cfRule type="cellIs" dxfId="13275" priority="6783" operator="lessThan">
      <formula>0</formula>
    </cfRule>
  </conditionalFormatting>
  <conditionalFormatting sqref="F49">
    <cfRule type="cellIs" dxfId="13274" priority="6782" operator="lessThan">
      <formula>0</formula>
    </cfRule>
  </conditionalFormatting>
  <conditionalFormatting sqref="F49">
    <cfRule type="cellIs" dxfId="13273" priority="5767" operator="lessThan">
      <formula>0</formula>
    </cfRule>
  </conditionalFormatting>
  <conditionalFormatting sqref="F49">
    <cfRule type="cellIs" dxfId="13272" priority="5768" operator="lessThan">
      <formula>0</formula>
    </cfRule>
  </conditionalFormatting>
  <conditionalFormatting sqref="F49">
    <cfRule type="cellIs" dxfId="13271" priority="5766" operator="lessThan">
      <formula>0</formula>
    </cfRule>
  </conditionalFormatting>
  <conditionalFormatting sqref="F49">
    <cfRule type="cellIs" dxfId="13270" priority="6830" operator="lessThan">
      <formula>0</formula>
    </cfRule>
  </conditionalFormatting>
  <conditionalFormatting sqref="F49">
    <cfRule type="cellIs" dxfId="13269" priority="6829" operator="lessThan">
      <formula>0</formula>
    </cfRule>
  </conditionalFormatting>
  <conditionalFormatting sqref="F49">
    <cfRule type="cellIs" dxfId="13268" priority="6828" operator="lessThan">
      <formula>0</formula>
    </cfRule>
  </conditionalFormatting>
  <conditionalFormatting sqref="F49">
    <cfRule type="cellIs" dxfId="13267" priority="6798" operator="lessThan">
      <formula>0</formula>
    </cfRule>
  </conditionalFormatting>
  <conditionalFormatting sqref="F49">
    <cfRule type="cellIs" dxfId="13266" priority="6796" operator="lessThan">
      <formula>0</formula>
    </cfRule>
  </conditionalFormatting>
  <conditionalFormatting sqref="F49">
    <cfRule type="cellIs" dxfId="13265" priority="6797" operator="lessThan">
      <formula>0</formula>
    </cfRule>
  </conditionalFormatting>
  <conditionalFormatting sqref="F49">
    <cfRule type="cellIs" dxfId="13264" priority="6831" operator="lessThan">
      <formula>0</formula>
    </cfRule>
  </conditionalFormatting>
  <conditionalFormatting sqref="F49">
    <cfRule type="cellIs" dxfId="13263" priority="6786" operator="lessThan">
      <formula>0</formula>
    </cfRule>
  </conditionalFormatting>
  <conditionalFormatting sqref="F49">
    <cfRule type="cellIs" dxfId="13262" priority="6790" operator="lessThan">
      <formula>0</formula>
    </cfRule>
  </conditionalFormatting>
  <conditionalFormatting sqref="F49">
    <cfRule type="cellIs" dxfId="13261" priority="6789" operator="lessThan">
      <formula>0</formula>
    </cfRule>
  </conditionalFormatting>
  <conditionalFormatting sqref="F49">
    <cfRule type="cellIs" dxfId="13260" priority="6788" operator="lessThan">
      <formula>0</formula>
    </cfRule>
  </conditionalFormatting>
  <conditionalFormatting sqref="F49">
    <cfRule type="cellIs" dxfId="13259" priority="6787" operator="lessThan">
      <formula>0</formula>
    </cfRule>
  </conditionalFormatting>
  <conditionalFormatting sqref="F49">
    <cfRule type="cellIs" dxfId="13258" priority="6785" operator="lessThan">
      <formula>0</formula>
    </cfRule>
  </conditionalFormatting>
  <conditionalFormatting sqref="F49">
    <cfRule type="cellIs" dxfId="13257" priority="6773" operator="lessThan">
      <formula>0</formula>
    </cfRule>
  </conditionalFormatting>
  <conditionalFormatting sqref="F49">
    <cfRule type="cellIs" dxfId="13256" priority="6772" operator="lessThan">
      <formula>0</formula>
    </cfRule>
  </conditionalFormatting>
  <conditionalFormatting sqref="F49">
    <cfRule type="cellIs" dxfId="13255" priority="6849" operator="lessThan">
      <formula>0</formula>
    </cfRule>
  </conditionalFormatting>
  <conditionalFormatting sqref="F49">
    <cfRule type="cellIs" dxfId="13254" priority="6848" operator="lessThan">
      <formula>0</formula>
    </cfRule>
  </conditionalFormatting>
  <conditionalFormatting sqref="F49">
    <cfRule type="cellIs" dxfId="13253" priority="6847" operator="lessThan">
      <formula>0</formula>
    </cfRule>
  </conditionalFormatting>
  <conditionalFormatting sqref="F49">
    <cfRule type="cellIs" dxfId="13252" priority="6846" operator="lessThan">
      <formula>0</formula>
    </cfRule>
  </conditionalFormatting>
  <conditionalFormatting sqref="F49">
    <cfRule type="cellIs" dxfId="13251" priority="7850" operator="lessThan">
      <formula>0</formula>
    </cfRule>
  </conditionalFormatting>
  <conditionalFormatting sqref="F49">
    <cfRule type="cellIs" dxfId="13250" priority="6776" operator="lessThan">
      <formula>0</formula>
    </cfRule>
  </conditionalFormatting>
  <conditionalFormatting sqref="F49">
    <cfRule type="cellIs" dxfId="13249" priority="6775" operator="lessThan">
      <formula>0</formula>
    </cfRule>
  </conditionalFormatting>
  <conditionalFormatting sqref="F49">
    <cfRule type="cellIs" dxfId="13248" priority="7756" operator="lessThan">
      <formula>0</formula>
    </cfRule>
  </conditionalFormatting>
  <conditionalFormatting sqref="F49">
    <cfRule type="cellIs" dxfId="13247" priority="7859" operator="lessThan">
      <formula>0</formula>
    </cfRule>
  </conditionalFormatting>
  <conditionalFormatting sqref="F47">
    <cfRule type="cellIs" dxfId="13246" priority="6709" operator="lessThan">
      <formula>0</formula>
    </cfRule>
  </conditionalFormatting>
  <conditionalFormatting sqref="F47">
    <cfRule type="cellIs" dxfId="13245" priority="6707" operator="lessThan">
      <formula>0</formula>
    </cfRule>
  </conditionalFormatting>
  <conditionalFormatting sqref="F48">
    <cfRule type="cellIs" dxfId="13244" priority="6704" operator="lessThan">
      <formula>0</formula>
    </cfRule>
  </conditionalFormatting>
  <conditionalFormatting sqref="F48">
    <cfRule type="cellIs" dxfId="13243" priority="6705" operator="lessThan">
      <formula>0</formula>
    </cfRule>
  </conditionalFormatting>
  <conditionalFormatting sqref="F47">
    <cfRule type="cellIs" dxfId="13242" priority="6694" operator="lessThan">
      <formula>0</formula>
    </cfRule>
  </conditionalFormatting>
  <conditionalFormatting sqref="F47">
    <cfRule type="cellIs" dxfId="13241" priority="6691" operator="lessThan">
      <formula>0</formula>
    </cfRule>
  </conditionalFormatting>
  <conditionalFormatting sqref="F48">
    <cfRule type="cellIs" dxfId="13240" priority="6692" operator="lessThan">
      <formula>0</formula>
    </cfRule>
  </conditionalFormatting>
  <conditionalFormatting sqref="F47">
    <cfRule type="cellIs" dxfId="13239" priority="6689" operator="lessThan">
      <formula>0</formula>
    </cfRule>
  </conditionalFormatting>
  <conditionalFormatting sqref="F48">
    <cfRule type="cellIs" dxfId="13238" priority="6686" operator="lessThan">
      <formula>0</formula>
    </cfRule>
  </conditionalFormatting>
  <conditionalFormatting sqref="F48">
    <cfRule type="cellIs" dxfId="13237" priority="6687" operator="lessThan">
      <formula>0</formula>
    </cfRule>
  </conditionalFormatting>
  <conditionalFormatting sqref="F47">
    <cfRule type="cellIs" dxfId="13236" priority="6677" operator="lessThan">
      <formula>0</formula>
    </cfRule>
  </conditionalFormatting>
  <conditionalFormatting sqref="F49">
    <cfRule type="cellIs" dxfId="13235" priority="7800" operator="lessThan">
      <formula>0</formula>
    </cfRule>
  </conditionalFormatting>
  <conditionalFormatting sqref="F49">
    <cfRule type="cellIs" dxfId="13234" priority="7798" operator="lessThan">
      <formula>0</formula>
    </cfRule>
  </conditionalFormatting>
  <conditionalFormatting sqref="F49">
    <cfRule type="cellIs" dxfId="13233" priority="7799" operator="lessThan">
      <formula>0</formula>
    </cfRule>
  </conditionalFormatting>
  <conditionalFormatting sqref="F49">
    <cfRule type="cellIs" dxfId="13232" priority="7791" operator="lessThan">
      <formula>0</formula>
    </cfRule>
  </conditionalFormatting>
  <conditionalFormatting sqref="F49">
    <cfRule type="cellIs" dxfId="13231" priority="7790" operator="lessThan">
      <formula>0</formula>
    </cfRule>
  </conditionalFormatting>
  <conditionalFormatting sqref="F49">
    <cfRule type="cellIs" dxfId="13230" priority="7788" operator="lessThan">
      <formula>0</formula>
    </cfRule>
  </conditionalFormatting>
  <conditionalFormatting sqref="F49">
    <cfRule type="cellIs" dxfId="13229" priority="7789" operator="lessThan">
      <formula>0</formula>
    </cfRule>
  </conditionalFormatting>
  <conditionalFormatting sqref="F49">
    <cfRule type="cellIs" dxfId="13228" priority="7787" operator="lessThan">
      <formula>0</formula>
    </cfRule>
  </conditionalFormatting>
  <conditionalFormatting sqref="F47">
    <cfRule type="cellIs" dxfId="13227" priority="6659" operator="lessThan">
      <formula>0</formula>
    </cfRule>
  </conditionalFormatting>
  <conditionalFormatting sqref="F48">
    <cfRule type="cellIs" dxfId="13226" priority="6660" operator="lessThan">
      <formula>0</formula>
    </cfRule>
  </conditionalFormatting>
  <conditionalFormatting sqref="F47">
    <cfRule type="cellIs" dxfId="13225" priority="6657" operator="lessThan">
      <formula>0</formula>
    </cfRule>
  </conditionalFormatting>
  <conditionalFormatting sqref="F48">
    <cfRule type="cellIs" dxfId="13224" priority="6654" operator="lessThan">
      <formula>0</formula>
    </cfRule>
  </conditionalFormatting>
  <conditionalFormatting sqref="F48">
    <cfRule type="cellIs" dxfId="13223" priority="6655" operator="lessThan">
      <formula>0</formula>
    </cfRule>
  </conditionalFormatting>
  <conditionalFormatting sqref="F49">
    <cfRule type="cellIs" dxfId="13222" priority="7759" operator="lessThan">
      <formula>0</formula>
    </cfRule>
  </conditionalFormatting>
  <conditionalFormatting sqref="F49">
    <cfRule type="cellIs" dxfId="13221" priority="7757" operator="lessThan">
      <formula>0</formula>
    </cfRule>
  </conditionalFormatting>
  <conditionalFormatting sqref="F49">
    <cfRule type="cellIs" dxfId="13220" priority="7758" operator="lessThan">
      <formula>0</formula>
    </cfRule>
  </conditionalFormatting>
  <conditionalFormatting sqref="F49">
    <cfRule type="cellIs" dxfId="13219" priority="7741" operator="lessThan">
      <formula>0</formula>
    </cfRule>
  </conditionalFormatting>
  <conditionalFormatting sqref="F49">
    <cfRule type="cellIs" dxfId="13218" priority="7739" operator="lessThan">
      <formula>0</formula>
    </cfRule>
  </conditionalFormatting>
  <conditionalFormatting sqref="F49">
    <cfRule type="cellIs" dxfId="13217" priority="7740" operator="lessThan">
      <formula>0</formula>
    </cfRule>
  </conditionalFormatting>
  <conditionalFormatting sqref="F49">
    <cfRule type="cellIs" dxfId="13216" priority="7738" operator="lessThan">
      <formula>0</formula>
    </cfRule>
  </conditionalFormatting>
  <conditionalFormatting sqref="F49">
    <cfRule type="cellIs" dxfId="13215" priority="7732" operator="lessThan">
      <formula>0</formula>
    </cfRule>
  </conditionalFormatting>
  <conditionalFormatting sqref="F49">
    <cfRule type="cellIs" dxfId="13214" priority="7731" operator="lessThan">
      <formula>0</formula>
    </cfRule>
  </conditionalFormatting>
  <conditionalFormatting sqref="F49">
    <cfRule type="cellIs" dxfId="13213" priority="7729" operator="lessThan">
      <formula>0</formula>
    </cfRule>
  </conditionalFormatting>
  <conditionalFormatting sqref="F49">
    <cfRule type="cellIs" dxfId="13212" priority="7730" operator="lessThan">
      <formula>0</formula>
    </cfRule>
  </conditionalFormatting>
  <conditionalFormatting sqref="F49">
    <cfRule type="cellIs" dxfId="13211" priority="7728" operator="lessThan">
      <formula>0</formula>
    </cfRule>
  </conditionalFormatting>
  <conditionalFormatting sqref="F47">
    <cfRule type="cellIs" dxfId="13210" priority="6598" operator="lessThan">
      <formula>0</formula>
    </cfRule>
  </conditionalFormatting>
  <conditionalFormatting sqref="F48">
    <cfRule type="cellIs" dxfId="13209" priority="6593" operator="lessThan">
      <formula>0</formula>
    </cfRule>
  </conditionalFormatting>
  <conditionalFormatting sqref="F47">
    <cfRule type="cellIs" dxfId="13208" priority="6596" operator="lessThan">
      <formula>0</formula>
    </cfRule>
  </conditionalFormatting>
  <conditionalFormatting sqref="F48">
    <cfRule type="cellIs" dxfId="13207" priority="6594" operator="lessThan">
      <formula>0</formula>
    </cfRule>
  </conditionalFormatting>
  <conditionalFormatting sqref="F48">
    <cfRule type="cellIs" dxfId="13206" priority="6543" operator="lessThan">
      <formula>0</formula>
    </cfRule>
  </conditionalFormatting>
  <conditionalFormatting sqref="F47">
    <cfRule type="cellIs" dxfId="13205" priority="6534" operator="lessThan">
      <formula>0</formula>
    </cfRule>
  </conditionalFormatting>
  <conditionalFormatting sqref="F48">
    <cfRule type="cellIs" dxfId="13204" priority="6531" operator="lessThan">
      <formula>0</formula>
    </cfRule>
  </conditionalFormatting>
  <conditionalFormatting sqref="F47">
    <cfRule type="cellIs" dxfId="13203" priority="7650" operator="lessThan">
      <formula>0</formula>
    </cfRule>
  </conditionalFormatting>
  <conditionalFormatting sqref="F48">
    <cfRule type="cellIs" dxfId="13202" priority="7646" operator="lessThan">
      <formula>0</formula>
    </cfRule>
  </conditionalFormatting>
  <conditionalFormatting sqref="F47">
    <cfRule type="cellIs" dxfId="13201" priority="6551" operator="lessThan">
      <formula>0</formula>
    </cfRule>
  </conditionalFormatting>
  <conditionalFormatting sqref="F47">
    <cfRule type="cellIs" dxfId="13200" priority="6548" operator="lessThan">
      <formula>0</formula>
    </cfRule>
  </conditionalFormatting>
  <conditionalFormatting sqref="F48">
    <cfRule type="cellIs" dxfId="13199" priority="6549" operator="lessThan">
      <formula>0</formula>
    </cfRule>
  </conditionalFormatting>
  <conditionalFormatting sqref="F48">
    <cfRule type="cellIs" dxfId="13198" priority="6544" operator="lessThan">
      <formula>0</formula>
    </cfRule>
  </conditionalFormatting>
  <conditionalFormatting sqref="F47">
    <cfRule type="cellIs" dxfId="13197" priority="6546" operator="lessThan">
      <formula>0</formula>
    </cfRule>
  </conditionalFormatting>
  <conditionalFormatting sqref="F48">
    <cfRule type="cellIs" dxfId="13196" priority="6532" operator="lessThan">
      <formula>0</formula>
    </cfRule>
  </conditionalFormatting>
  <conditionalFormatting sqref="F48">
    <cfRule type="cellIs" dxfId="13195" priority="7645" operator="lessThan">
      <formula>0</formula>
    </cfRule>
  </conditionalFormatting>
  <conditionalFormatting sqref="F47">
    <cfRule type="cellIs" dxfId="13194" priority="7648" operator="lessThan">
      <formula>0</formula>
    </cfRule>
  </conditionalFormatting>
  <conditionalFormatting sqref="F47">
    <cfRule type="cellIs" dxfId="13193" priority="7434" operator="lessThan">
      <formula>0</formula>
    </cfRule>
  </conditionalFormatting>
  <conditionalFormatting sqref="F47">
    <cfRule type="cellIs" dxfId="13192" priority="7432" operator="lessThan">
      <formula>0</formula>
    </cfRule>
  </conditionalFormatting>
  <conditionalFormatting sqref="F48">
    <cfRule type="cellIs" dxfId="13191" priority="7430" operator="lessThan">
      <formula>0</formula>
    </cfRule>
  </conditionalFormatting>
  <conditionalFormatting sqref="F48">
    <cfRule type="cellIs" dxfId="13190" priority="7429" operator="lessThan">
      <formula>0</formula>
    </cfRule>
  </conditionalFormatting>
  <conditionalFormatting sqref="F47">
    <cfRule type="cellIs" dxfId="13189" priority="7451" operator="lessThan">
      <formula>0</formula>
    </cfRule>
  </conditionalFormatting>
  <conditionalFormatting sqref="F47">
    <cfRule type="cellIs" dxfId="13188" priority="7585" operator="lessThan">
      <formula>0</formula>
    </cfRule>
  </conditionalFormatting>
  <conditionalFormatting sqref="F48">
    <cfRule type="cellIs" dxfId="13187" priority="7605" operator="lessThan">
      <formula>0</formula>
    </cfRule>
  </conditionalFormatting>
  <conditionalFormatting sqref="F48">
    <cfRule type="cellIs" dxfId="13186" priority="7606" operator="lessThan">
      <formula>0</formula>
    </cfRule>
  </conditionalFormatting>
  <conditionalFormatting sqref="F48">
    <cfRule type="cellIs" dxfId="13185" priority="7583" operator="lessThan">
      <formula>0</formula>
    </cfRule>
  </conditionalFormatting>
  <conditionalFormatting sqref="F48">
    <cfRule type="cellIs" dxfId="13184" priority="7578" operator="lessThan">
      <formula>0</formula>
    </cfRule>
  </conditionalFormatting>
  <conditionalFormatting sqref="F47">
    <cfRule type="cellIs" dxfId="13183" priority="7610" operator="lessThan">
      <formula>0</formula>
    </cfRule>
  </conditionalFormatting>
  <conditionalFormatting sqref="F47">
    <cfRule type="cellIs" dxfId="13182" priority="7608" operator="lessThan">
      <formula>0</formula>
    </cfRule>
  </conditionalFormatting>
  <conditionalFormatting sqref="F47">
    <cfRule type="cellIs" dxfId="13181" priority="7580" operator="lessThan">
      <formula>0</formula>
    </cfRule>
  </conditionalFormatting>
  <conditionalFormatting sqref="F47">
    <cfRule type="cellIs" dxfId="13180" priority="7582" operator="lessThan">
      <formula>0</formula>
    </cfRule>
  </conditionalFormatting>
  <conditionalFormatting sqref="F48">
    <cfRule type="cellIs" dxfId="13179" priority="7577" operator="lessThan">
      <formula>0</formula>
    </cfRule>
  </conditionalFormatting>
  <conditionalFormatting sqref="F47">
    <cfRule type="cellIs" dxfId="13178" priority="7466" operator="lessThan">
      <formula>0</formula>
    </cfRule>
  </conditionalFormatting>
  <conditionalFormatting sqref="F47">
    <cfRule type="cellIs" dxfId="13177" priority="7464" operator="lessThan">
      <formula>0</formula>
    </cfRule>
  </conditionalFormatting>
  <conditionalFormatting sqref="F48">
    <cfRule type="cellIs" dxfId="13176" priority="7462" operator="lessThan">
      <formula>0</formula>
    </cfRule>
  </conditionalFormatting>
  <conditionalFormatting sqref="F48">
    <cfRule type="cellIs" dxfId="13175" priority="7461" operator="lessThan">
      <formula>0</formula>
    </cfRule>
  </conditionalFormatting>
  <conditionalFormatting sqref="F47">
    <cfRule type="cellIs" dxfId="13174" priority="7448" operator="lessThan">
      <formula>0</formula>
    </cfRule>
  </conditionalFormatting>
  <conditionalFormatting sqref="F47">
    <cfRule type="cellIs" dxfId="13173" priority="7446" operator="lessThan">
      <formula>0</formula>
    </cfRule>
  </conditionalFormatting>
  <conditionalFormatting sqref="F48">
    <cfRule type="cellIs" dxfId="13172" priority="7444" operator="lessThan">
      <formula>0</formula>
    </cfRule>
  </conditionalFormatting>
  <conditionalFormatting sqref="F48">
    <cfRule type="cellIs" dxfId="13171" priority="7443" operator="lessThan">
      <formula>0</formula>
    </cfRule>
  </conditionalFormatting>
  <conditionalFormatting sqref="F49">
    <cfRule type="cellIs" dxfId="13170" priority="6119" operator="lessThan">
      <formula>0</formula>
    </cfRule>
  </conditionalFormatting>
  <conditionalFormatting sqref="F49">
    <cfRule type="cellIs" dxfId="13169" priority="6117" operator="lessThan">
      <formula>0</formula>
    </cfRule>
  </conditionalFormatting>
  <conditionalFormatting sqref="F49">
    <cfRule type="cellIs" dxfId="13168" priority="6118" operator="lessThan">
      <formula>0</formula>
    </cfRule>
  </conditionalFormatting>
  <conditionalFormatting sqref="F49">
    <cfRule type="cellIs" dxfId="13167" priority="6116" operator="lessThan">
      <formula>0</formula>
    </cfRule>
  </conditionalFormatting>
  <conditionalFormatting sqref="F48">
    <cfRule type="cellIs" dxfId="13166" priority="7449" operator="lessThan">
      <formula>0</formula>
    </cfRule>
  </conditionalFormatting>
  <conditionalFormatting sqref="F47">
    <cfRule type="cellIs" dxfId="13165" priority="7419" operator="lessThan">
      <formula>0</formula>
    </cfRule>
  </conditionalFormatting>
  <conditionalFormatting sqref="F48">
    <cfRule type="cellIs" dxfId="13164" priority="7417" operator="lessThan">
      <formula>0</formula>
    </cfRule>
  </conditionalFormatting>
  <conditionalFormatting sqref="F49">
    <cfRule type="cellIs" dxfId="13163" priority="5780" operator="lessThan">
      <formula>0</formula>
    </cfRule>
  </conditionalFormatting>
  <conditionalFormatting sqref="F49">
    <cfRule type="cellIs" dxfId="13162" priority="5779" operator="lessThan">
      <formula>0</formula>
    </cfRule>
  </conditionalFormatting>
  <conditionalFormatting sqref="F49">
    <cfRule type="cellIs" dxfId="13161" priority="5778" operator="lessThan">
      <formula>0</formula>
    </cfRule>
  </conditionalFormatting>
  <conditionalFormatting sqref="F49">
    <cfRule type="cellIs" dxfId="13160" priority="5764" operator="lessThan">
      <formula>0</formula>
    </cfRule>
  </conditionalFormatting>
  <conditionalFormatting sqref="F47">
    <cfRule type="cellIs" dxfId="13159" priority="7414" operator="lessThan">
      <formula>0</formula>
    </cfRule>
  </conditionalFormatting>
  <conditionalFormatting sqref="F49">
    <cfRule type="cellIs" dxfId="13158" priority="5765" operator="lessThan">
      <formula>0</formula>
    </cfRule>
  </conditionalFormatting>
  <conditionalFormatting sqref="F47">
    <cfRule type="cellIs" dxfId="13157" priority="7416" operator="lessThan">
      <formula>0</formula>
    </cfRule>
  </conditionalFormatting>
  <conditionalFormatting sqref="F48">
    <cfRule type="cellIs" dxfId="13156" priority="7411" operator="lessThan">
      <formula>0</formula>
    </cfRule>
  </conditionalFormatting>
  <conditionalFormatting sqref="F48">
    <cfRule type="cellIs" dxfId="13155" priority="7412" operator="lessThan">
      <formula>0</formula>
    </cfRule>
  </conditionalFormatting>
  <conditionalFormatting sqref="F49">
    <cfRule type="cellIs" dxfId="13154" priority="6157" operator="lessThan">
      <formula>0</formula>
    </cfRule>
  </conditionalFormatting>
  <conditionalFormatting sqref="F49">
    <cfRule type="cellIs" dxfId="13153" priority="6156" operator="lessThan">
      <formula>0</formula>
    </cfRule>
  </conditionalFormatting>
  <conditionalFormatting sqref="F49">
    <cfRule type="cellIs" dxfId="13152" priority="6799" operator="lessThan">
      <formula>0</formula>
    </cfRule>
  </conditionalFormatting>
  <conditionalFormatting sqref="F49">
    <cfRule type="cellIs" dxfId="13151" priority="5777" operator="lessThan">
      <formula>0</formula>
    </cfRule>
  </conditionalFormatting>
  <conditionalFormatting sqref="F49">
    <cfRule type="cellIs" dxfId="13150" priority="6124" operator="lessThan">
      <formula>0</formula>
    </cfRule>
  </conditionalFormatting>
  <conditionalFormatting sqref="F49">
    <cfRule type="cellIs" dxfId="13149" priority="6125" operator="lessThan">
      <formula>0</formula>
    </cfRule>
  </conditionalFormatting>
  <conditionalFormatting sqref="F49">
    <cfRule type="cellIs" dxfId="13148" priority="6123" operator="lessThan">
      <formula>0</formula>
    </cfRule>
  </conditionalFormatting>
  <conditionalFormatting sqref="F49">
    <cfRule type="cellIs" dxfId="13147" priority="6122" operator="lessThan">
      <formula>0</formula>
    </cfRule>
  </conditionalFormatting>
  <conditionalFormatting sqref="F49">
    <cfRule type="cellIs" dxfId="13146" priority="6120" operator="lessThan">
      <formula>0</formula>
    </cfRule>
  </conditionalFormatting>
  <conditionalFormatting sqref="F49">
    <cfRule type="cellIs" dxfId="13145" priority="6121" operator="lessThan">
      <formula>0</formula>
    </cfRule>
  </conditionalFormatting>
  <conditionalFormatting sqref="F49">
    <cfRule type="cellIs" dxfId="13144" priority="6170" operator="lessThan">
      <formula>0</formula>
    </cfRule>
  </conditionalFormatting>
  <conditionalFormatting sqref="F49">
    <cfRule type="cellIs" dxfId="13143" priority="6171" operator="lessThan">
      <formula>0</formula>
    </cfRule>
  </conditionalFormatting>
  <conditionalFormatting sqref="F49">
    <cfRule type="cellIs" dxfId="13142" priority="6169" operator="lessThan">
      <formula>0</formula>
    </cfRule>
  </conditionalFormatting>
  <conditionalFormatting sqref="F49">
    <cfRule type="cellIs" dxfId="13141" priority="6134" operator="lessThan">
      <formula>0</formula>
    </cfRule>
  </conditionalFormatting>
  <conditionalFormatting sqref="F49">
    <cfRule type="cellIs" dxfId="13140" priority="6133" operator="lessThan">
      <formula>0</formula>
    </cfRule>
  </conditionalFormatting>
  <conditionalFormatting sqref="F47">
    <cfRule type="cellIs" dxfId="13139" priority="6100" operator="lessThan">
      <formula>0</formula>
    </cfRule>
  </conditionalFormatting>
  <conditionalFormatting sqref="L81">
    <cfRule type="cellIs" dxfId="13138" priority="4421" operator="lessThan">
      <formula>0</formula>
    </cfRule>
  </conditionalFormatting>
  <conditionalFormatting sqref="L81">
    <cfRule type="cellIs" dxfId="13137" priority="4420" operator="lessThan">
      <formula>0</formula>
    </cfRule>
  </conditionalFormatting>
  <conditionalFormatting sqref="L81">
    <cfRule type="cellIs" dxfId="13136" priority="4422" operator="lessThan">
      <formula>0</formula>
    </cfRule>
  </conditionalFormatting>
  <conditionalFormatting sqref="L81">
    <cfRule type="cellIs" dxfId="13135" priority="4419" operator="lessThan">
      <formula>0</formula>
    </cfRule>
  </conditionalFormatting>
  <conditionalFormatting sqref="L81">
    <cfRule type="cellIs" dxfId="13134" priority="4418" operator="lessThan">
      <formula>0</formula>
    </cfRule>
  </conditionalFormatting>
  <conditionalFormatting sqref="L81">
    <cfRule type="cellIs" dxfId="13133" priority="4417" operator="lessThan">
      <formula>0</formula>
    </cfRule>
  </conditionalFormatting>
  <conditionalFormatting sqref="L81">
    <cfRule type="cellIs" dxfId="13132" priority="4416" operator="lessThan">
      <formula>0</formula>
    </cfRule>
  </conditionalFormatting>
  <conditionalFormatting sqref="L81">
    <cfRule type="cellIs" dxfId="13131" priority="4415" operator="lessThan">
      <formula>0</formula>
    </cfRule>
  </conditionalFormatting>
  <conditionalFormatting sqref="L81">
    <cfRule type="cellIs" dxfId="13130" priority="4414" operator="lessThan">
      <formula>0</formula>
    </cfRule>
  </conditionalFormatting>
  <conditionalFormatting sqref="L81">
    <cfRule type="cellIs" dxfId="13129" priority="4413" operator="lessThan">
      <formula>0</formula>
    </cfRule>
  </conditionalFormatting>
  <conditionalFormatting sqref="L70">
    <cfRule type="cellIs" dxfId="13128" priority="4345" operator="lessThan">
      <formula>0</formula>
    </cfRule>
  </conditionalFormatting>
  <conditionalFormatting sqref="F49">
    <cfRule type="cellIs" dxfId="13127" priority="5763" operator="lessThan">
      <formula>0</formula>
    </cfRule>
  </conditionalFormatting>
  <conditionalFormatting sqref="F49">
    <cfRule type="cellIs" dxfId="13126" priority="5762" operator="lessThan">
      <formula>0</formula>
    </cfRule>
  </conditionalFormatting>
  <conditionalFormatting sqref="F49">
    <cfRule type="cellIs" dxfId="13125" priority="5761" operator="lessThan">
      <formula>0</formula>
    </cfRule>
  </conditionalFormatting>
  <conditionalFormatting sqref="F49">
    <cfRule type="cellIs" dxfId="13124" priority="5760" operator="lessThan">
      <formula>0</formula>
    </cfRule>
  </conditionalFormatting>
  <conditionalFormatting sqref="F49">
    <cfRule type="cellIs" dxfId="13123" priority="5759" operator="lessThan">
      <formula>0</formula>
    </cfRule>
  </conditionalFormatting>
  <conditionalFormatting sqref="F49">
    <cfRule type="cellIs" dxfId="13122" priority="5758" operator="lessThan">
      <formula>0</formula>
    </cfRule>
  </conditionalFormatting>
  <conditionalFormatting sqref="F49">
    <cfRule type="cellIs" dxfId="13121" priority="5751" operator="lessThan">
      <formula>0</formula>
    </cfRule>
  </conditionalFormatting>
  <conditionalFormatting sqref="F49">
    <cfRule type="cellIs" dxfId="13120" priority="5749" operator="lessThan">
      <formula>0</formula>
    </cfRule>
  </conditionalFormatting>
  <conditionalFormatting sqref="F49">
    <cfRule type="cellIs" dxfId="13119" priority="5750" operator="lessThan">
      <formula>0</formula>
    </cfRule>
  </conditionalFormatting>
  <conditionalFormatting sqref="F49">
    <cfRule type="cellIs" dxfId="13118" priority="5748" operator="lessThan">
      <formula>0</formula>
    </cfRule>
  </conditionalFormatting>
  <conditionalFormatting sqref="F49">
    <cfRule type="cellIs" dxfId="13117" priority="6822" operator="lessThan">
      <formula>0</formula>
    </cfRule>
  </conditionalFormatting>
  <conditionalFormatting sqref="F49">
    <cfRule type="cellIs" dxfId="13116" priority="6821" operator="lessThan">
      <formula>0</formula>
    </cfRule>
  </conditionalFormatting>
  <conditionalFormatting sqref="F49">
    <cfRule type="cellIs" dxfId="13115" priority="6819" operator="lessThan">
      <formula>0</formula>
    </cfRule>
  </conditionalFormatting>
  <conditionalFormatting sqref="F49">
    <cfRule type="cellIs" dxfId="13114" priority="6820" operator="lessThan">
      <formula>0</formula>
    </cfRule>
  </conditionalFormatting>
  <conditionalFormatting sqref="F49">
    <cfRule type="cellIs" dxfId="13113" priority="6818" operator="lessThan">
      <formula>0</formula>
    </cfRule>
  </conditionalFormatting>
  <conditionalFormatting sqref="F49">
    <cfRule type="cellIs" dxfId="13112" priority="6774" operator="lessThan">
      <formula>0</formula>
    </cfRule>
  </conditionalFormatting>
  <conditionalFormatting sqref="F47">
    <cfRule type="cellIs" dxfId="13111" priority="6675" operator="lessThan">
      <formula>0</formula>
    </cfRule>
  </conditionalFormatting>
  <conditionalFormatting sqref="F48">
    <cfRule type="cellIs" dxfId="13110" priority="6673" operator="lessThan">
      <formula>0</formula>
    </cfRule>
  </conditionalFormatting>
  <conditionalFormatting sqref="F48">
    <cfRule type="cellIs" dxfId="13109" priority="6672" operator="lessThan">
      <formula>0</formula>
    </cfRule>
  </conditionalFormatting>
  <conditionalFormatting sqref="F47">
    <cfRule type="cellIs" dxfId="13108" priority="6539" operator="lessThan">
      <formula>0</formula>
    </cfRule>
  </conditionalFormatting>
  <conditionalFormatting sqref="F48">
    <cfRule type="cellIs" dxfId="13107" priority="6537" operator="lessThan">
      <formula>0</formula>
    </cfRule>
  </conditionalFormatting>
  <conditionalFormatting sqref="F47">
    <cfRule type="cellIs" dxfId="13106" priority="6662" operator="lessThan">
      <formula>0</formula>
    </cfRule>
  </conditionalFormatting>
  <conditionalFormatting sqref="F47">
    <cfRule type="cellIs" dxfId="13105" priority="6536" operator="lessThan">
      <formula>0</formula>
    </cfRule>
  </conditionalFormatting>
  <conditionalFormatting sqref="F49">
    <cfRule type="cellIs" dxfId="13104" priority="6162" operator="lessThan">
      <formula>0</formula>
    </cfRule>
  </conditionalFormatting>
  <conditionalFormatting sqref="F49">
    <cfRule type="cellIs" dxfId="13103" priority="6161" operator="lessThan">
      <formula>0</formula>
    </cfRule>
  </conditionalFormatting>
  <conditionalFormatting sqref="F49">
    <cfRule type="cellIs" dxfId="13102" priority="6159" operator="lessThan">
      <formula>0</formula>
    </cfRule>
  </conditionalFormatting>
  <conditionalFormatting sqref="F49">
    <cfRule type="cellIs" dxfId="13101" priority="6160" operator="lessThan">
      <formula>0</formula>
    </cfRule>
  </conditionalFormatting>
  <conditionalFormatting sqref="F49">
    <cfRule type="cellIs" dxfId="13100" priority="6158" operator="lessThan">
      <formula>0</formula>
    </cfRule>
  </conditionalFormatting>
  <conditionalFormatting sqref="F49">
    <cfRule type="cellIs" dxfId="13099" priority="6168" operator="lessThan">
      <formula>0</formula>
    </cfRule>
  </conditionalFormatting>
  <conditionalFormatting sqref="F48">
    <cfRule type="cellIs" dxfId="13098" priority="6095" operator="lessThan">
      <formula>0</formula>
    </cfRule>
  </conditionalFormatting>
  <conditionalFormatting sqref="F48">
    <cfRule type="cellIs" dxfId="13097" priority="6096" operator="lessThan">
      <formula>0</formula>
    </cfRule>
  </conditionalFormatting>
  <conditionalFormatting sqref="F49">
    <cfRule type="cellIs" dxfId="13096" priority="6155" operator="lessThan">
      <formula>0</formula>
    </cfRule>
  </conditionalFormatting>
  <conditionalFormatting sqref="F49">
    <cfRule type="cellIs" dxfId="13095" priority="6154" operator="lessThan">
      <formula>0</formula>
    </cfRule>
  </conditionalFormatting>
  <conditionalFormatting sqref="F49">
    <cfRule type="cellIs" dxfId="13094" priority="6148" operator="lessThan">
      <formula>0</formula>
    </cfRule>
  </conditionalFormatting>
  <conditionalFormatting sqref="F49">
    <cfRule type="cellIs" dxfId="13093" priority="6147" operator="lessThan">
      <formula>0</formula>
    </cfRule>
  </conditionalFormatting>
  <conditionalFormatting sqref="F49">
    <cfRule type="cellIs" dxfId="13092" priority="6145" operator="lessThan">
      <formula>0</formula>
    </cfRule>
  </conditionalFormatting>
  <conditionalFormatting sqref="F49">
    <cfRule type="cellIs" dxfId="13091" priority="6146" operator="lessThan">
      <formula>0</formula>
    </cfRule>
  </conditionalFormatting>
  <conditionalFormatting sqref="F49">
    <cfRule type="cellIs" dxfId="13090" priority="6144" operator="lessThan">
      <formula>0</formula>
    </cfRule>
  </conditionalFormatting>
  <conditionalFormatting sqref="F49">
    <cfRule type="cellIs" dxfId="13089" priority="6132" operator="lessThan">
      <formula>0</formula>
    </cfRule>
  </conditionalFormatting>
  <conditionalFormatting sqref="F49">
    <cfRule type="cellIs" dxfId="13088" priority="6131" operator="lessThan">
      <formula>0</formula>
    </cfRule>
  </conditionalFormatting>
  <conditionalFormatting sqref="F47">
    <cfRule type="cellIs" dxfId="13087" priority="6098" operator="lessThan">
      <formula>0</formula>
    </cfRule>
  </conditionalFormatting>
  <conditionalFormatting sqref="F47">
    <cfRule type="cellIs" dxfId="13086" priority="6053" operator="lessThan">
      <formula>0</formula>
    </cfRule>
  </conditionalFormatting>
  <conditionalFormatting sqref="F47">
    <cfRule type="cellIs" dxfId="13085" priority="6050" operator="lessThan">
      <formula>0</formula>
    </cfRule>
  </conditionalFormatting>
  <conditionalFormatting sqref="F48">
    <cfRule type="cellIs" dxfId="13084" priority="6046" operator="lessThan">
      <formula>0</formula>
    </cfRule>
  </conditionalFormatting>
  <conditionalFormatting sqref="F48">
    <cfRule type="cellIs" dxfId="13083" priority="6045" operator="lessThan">
      <formula>0</formula>
    </cfRule>
  </conditionalFormatting>
  <conditionalFormatting sqref="F47">
    <cfRule type="cellIs" dxfId="13082" priority="6048" operator="lessThan">
      <formula>0</formula>
    </cfRule>
  </conditionalFormatting>
  <conditionalFormatting sqref="F48">
    <cfRule type="cellIs" dxfId="13081" priority="6051" operator="lessThan">
      <formula>0</formula>
    </cfRule>
  </conditionalFormatting>
  <conditionalFormatting sqref="F48">
    <cfRule type="cellIs" dxfId="13080" priority="6039" operator="lessThan">
      <formula>0</formula>
    </cfRule>
  </conditionalFormatting>
  <conditionalFormatting sqref="F47">
    <cfRule type="cellIs" dxfId="13079" priority="6036" operator="lessThan">
      <formula>0</formula>
    </cfRule>
  </conditionalFormatting>
  <conditionalFormatting sqref="F47">
    <cfRule type="cellIs" dxfId="13078" priority="6038" operator="lessThan">
      <formula>0</formula>
    </cfRule>
  </conditionalFormatting>
  <conditionalFormatting sqref="F48">
    <cfRule type="cellIs" dxfId="13077" priority="6033" operator="lessThan">
      <formula>0</formula>
    </cfRule>
  </conditionalFormatting>
  <conditionalFormatting sqref="F48">
    <cfRule type="cellIs" dxfId="13076" priority="6034" operator="lessThan">
      <formula>0</formula>
    </cfRule>
  </conditionalFormatting>
  <conditionalFormatting sqref="F47">
    <cfRule type="cellIs" dxfId="13075" priority="6041" operator="lessThan">
      <formula>0</formula>
    </cfRule>
  </conditionalFormatting>
  <conditionalFormatting sqref="L81">
    <cfRule type="cellIs" dxfId="13074" priority="4412" operator="lessThan">
      <formula>0</formula>
    </cfRule>
  </conditionalFormatting>
  <conditionalFormatting sqref="L81">
    <cfRule type="cellIs" dxfId="13073" priority="4410" operator="lessThan">
      <formula>0</formula>
    </cfRule>
  </conditionalFormatting>
  <conditionalFormatting sqref="L81">
    <cfRule type="cellIs" dxfId="13072" priority="4411" operator="lessThan">
      <formula>0</formula>
    </cfRule>
  </conditionalFormatting>
  <conditionalFormatting sqref="L81">
    <cfRule type="cellIs" dxfId="13071" priority="4409" operator="lessThan">
      <formula>0</formula>
    </cfRule>
  </conditionalFormatting>
  <conditionalFormatting sqref="F48">
    <cfRule type="cellIs" dxfId="13070" priority="6010" operator="lessThan">
      <formula>0</formula>
    </cfRule>
  </conditionalFormatting>
  <conditionalFormatting sqref="F48">
    <cfRule type="cellIs" dxfId="13069" priority="6011" operator="lessThan">
      <formula>0</formula>
    </cfRule>
  </conditionalFormatting>
  <conditionalFormatting sqref="L70">
    <cfRule type="cellIs" dxfId="13068" priority="4356" operator="lessThan">
      <formula>0</formula>
    </cfRule>
  </conditionalFormatting>
  <conditionalFormatting sqref="L81">
    <cfRule type="cellIs" dxfId="13067" priority="4376" operator="lessThan">
      <formula>0</formula>
    </cfRule>
  </conditionalFormatting>
  <conditionalFormatting sqref="L81">
    <cfRule type="cellIs" dxfId="13066" priority="4375" operator="lessThan">
      <formula>0</formula>
    </cfRule>
  </conditionalFormatting>
  <conditionalFormatting sqref="L81">
    <cfRule type="cellIs" dxfId="13065" priority="4374" operator="lessThan">
      <formula>0</formula>
    </cfRule>
  </conditionalFormatting>
  <conditionalFormatting sqref="L81">
    <cfRule type="cellIs" dxfId="13064" priority="4373" operator="lessThan">
      <formula>0</formula>
    </cfRule>
  </conditionalFormatting>
  <conditionalFormatting sqref="L81">
    <cfRule type="cellIs" dxfId="13063" priority="4372" operator="lessThan">
      <formula>0</formula>
    </cfRule>
  </conditionalFormatting>
  <conditionalFormatting sqref="L81">
    <cfRule type="cellIs" dxfId="13062" priority="4371" operator="lessThan">
      <formula>0</formula>
    </cfRule>
  </conditionalFormatting>
  <conditionalFormatting sqref="F47">
    <cfRule type="cellIs" dxfId="13061" priority="6015" operator="lessThan">
      <formula>0</formula>
    </cfRule>
  </conditionalFormatting>
  <conditionalFormatting sqref="F47">
    <cfRule type="cellIs" dxfId="13060" priority="6013" operator="lessThan">
      <formula>0</formula>
    </cfRule>
  </conditionalFormatting>
  <conditionalFormatting sqref="L70">
    <cfRule type="cellIs" dxfId="13059" priority="4358" operator="lessThan">
      <formula>0</formula>
    </cfRule>
  </conditionalFormatting>
  <conditionalFormatting sqref="L70">
    <cfRule type="cellIs" dxfId="13058" priority="4357" operator="lessThan">
      <formula>0</formula>
    </cfRule>
  </conditionalFormatting>
  <conditionalFormatting sqref="L70">
    <cfRule type="cellIs" dxfId="13057" priority="4355" operator="lessThan">
      <formula>0</formula>
    </cfRule>
  </conditionalFormatting>
  <conditionalFormatting sqref="F47">
    <cfRule type="cellIs" dxfId="13056" priority="5995" operator="lessThan">
      <formula>0</formula>
    </cfRule>
  </conditionalFormatting>
  <conditionalFormatting sqref="F47">
    <cfRule type="cellIs" dxfId="13055" priority="5997" operator="lessThan">
      <formula>0</formula>
    </cfRule>
  </conditionalFormatting>
  <conditionalFormatting sqref="F48">
    <cfRule type="cellIs" dxfId="13054" priority="5992" operator="lessThan">
      <formula>0</formula>
    </cfRule>
  </conditionalFormatting>
  <conditionalFormatting sqref="F48">
    <cfRule type="cellIs" dxfId="13053" priority="5993" operator="lessThan">
      <formula>0</formula>
    </cfRule>
  </conditionalFormatting>
  <conditionalFormatting sqref="F47">
    <cfRule type="cellIs" dxfId="13052" priority="6000" operator="lessThan">
      <formula>0</formula>
    </cfRule>
  </conditionalFormatting>
  <conditionalFormatting sqref="F48">
    <cfRule type="cellIs" dxfId="13051" priority="5998" operator="lessThan">
      <formula>0</formula>
    </cfRule>
  </conditionalFormatting>
  <conditionalFormatting sqref="L81">
    <cfRule type="cellIs" dxfId="13050" priority="4369" operator="lessThan">
      <formula>0</formula>
    </cfRule>
  </conditionalFormatting>
  <conditionalFormatting sqref="L81">
    <cfRule type="cellIs" dxfId="13049" priority="4368" operator="lessThan">
      <formula>0</formula>
    </cfRule>
  </conditionalFormatting>
  <conditionalFormatting sqref="L81">
    <cfRule type="cellIs" dxfId="13048" priority="4367" operator="lessThan">
      <formula>0</formula>
    </cfRule>
  </conditionalFormatting>
  <conditionalFormatting sqref="M70">
    <cfRule type="cellIs" dxfId="13047" priority="4366" operator="lessThan">
      <formula>0</formula>
    </cfRule>
  </conditionalFormatting>
  <conditionalFormatting sqref="L70">
    <cfRule type="cellIs" dxfId="13046" priority="4359" operator="lessThan">
      <formula>0</formula>
    </cfRule>
  </conditionalFormatting>
  <conditionalFormatting sqref="L70">
    <cfRule type="cellIs" dxfId="13045" priority="4360" operator="lessThan">
      <formula>0</formula>
    </cfRule>
  </conditionalFormatting>
  <conditionalFormatting sqref="L70">
    <cfRule type="cellIs" dxfId="13044" priority="4343" operator="lessThan">
      <formula>0</formula>
    </cfRule>
  </conditionalFormatting>
  <conditionalFormatting sqref="L70">
    <cfRule type="cellIs" dxfId="13043" priority="4344" operator="lessThan">
      <formula>0</formula>
    </cfRule>
  </conditionalFormatting>
  <conditionalFormatting sqref="L70">
    <cfRule type="cellIs" dxfId="13042" priority="4342" operator="lessThan">
      <formula>0</formula>
    </cfRule>
  </conditionalFormatting>
  <conditionalFormatting sqref="L70">
    <cfRule type="cellIs" dxfId="13041" priority="4336" operator="lessThan">
      <formula>0</formula>
    </cfRule>
  </conditionalFormatting>
  <conditionalFormatting sqref="L70">
    <cfRule type="cellIs" dxfId="13040" priority="4335" operator="lessThan">
      <formula>0</formula>
    </cfRule>
  </conditionalFormatting>
  <conditionalFormatting sqref="L70">
    <cfRule type="cellIs" dxfId="13039" priority="4333" operator="lessThan">
      <formula>0</formula>
    </cfRule>
  </conditionalFormatting>
  <conditionalFormatting sqref="L70">
    <cfRule type="cellIs" dxfId="13038" priority="4334" operator="lessThan">
      <formula>0</formula>
    </cfRule>
  </conditionalFormatting>
  <conditionalFormatting sqref="L70">
    <cfRule type="cellIs" dxfId="13037" priority="4332" operator="lessThan">
      <formula>0</formula>
    </cfRule>
  </conditionalFormatting>
  <conditionalFormatting sqref="L70">
    <cfRule type="cellIs" dxfId="13036" priority="4331" operator="lessThan">
      <formula>0</formula>
    </cfRule>
  </conditionalFormatting>
  <conditionalFormatting sqref="L70">
    <cfRule type="cellIs" dxfId="13035" priority="4330" operator="lessThan">
      <formula>0</formula>
    </cfRule>
  </conditionalFormatting>
  <conditionalFormatting sqref="L70">
    <cfRule type="cellIs" dxfId="13034" priority="4328" operator="lessThan">
      <formula>0</formula>
    </cfRule>
  </conditionalFormatting>
  <conditionalFormatting sqref="L70">
    <cfRule type="cellIs" dxfId="13033" priority="4329" operator="lessThan">
      <formula>0</formula>
    </cfRule>
  </conditionalFormatting>
  <conditionalFormatting sqref="L70">
    <cfRule type="cellIs" dxfId="13032" priority="4327" operator="lessThan">
      <formula>0</formula>
    </cfRule>
  </conditionalFormatting>
  <conditionalFormatting sqref="L70">
    <cfRule type="cellIs" dxfId="13031" priority="4326" operator="lessThan">
      <formula>0</formula>
    </cfRule>
  </conditionalFormatting>
  <conditionalFormatting sqref="L70">
    <cfRule type="cellIs" dxfId="13030" priority="4324" operator="lessThan">
      <formula>0</formula>
    </cfRule>
  </conditionalFormatting>
  <conditionalFormatting sqref="L70">
    <cfRule type="cellIs" dxfId="13029" priority="4325" operator="lessThan">
      <formula>0</formula>
    </cfRule>
  </conditionalFormatting>
  <conditionalFormatting sqref="L70">
    <cfRule type="cellIs" dxfId="13028" priority="4323" operator="lessThan">
      <formula>0</formula>
    </cfRule>
  </conditionalFormatting>
  <conditionalFormatting sqref="L70">
    <cfRule type="cellIs" dxfId="13027" priority="4317" operator="lessThan">
      <formula>0</formula>
    </cfRule>
  </conditionalFormatting>
  <conditionalFormatting sqref="L70">
    <cfRule type="cellIs" dxfId="13026" priority="4316" operator="lessThan">
      <formula>0</formula>
    </cfRule>
  </conditionalFormatting>
  <conditionalFormatting sqref="L70">
    <cfRule type="cellIs" dxfId="13025" priority="4314" operator="lessThan">
      <formula>0</formula>
    </cfRule>
  </conditionalFormatting>
  <conditionalFormatting sqref="L70">
    <cfRule type="cellIs" dxfId="13024" priority="4315" operator="lessThan">
      <formula>0</formula>
    </cfRule>
  </conditionalFormatting>
  <conditionalFormatting sqref="L70">
    <cfRule type="cellIs" dxfId="13023" priority="4313" operator="lessThan">
      <formula>0</formula>
    </cfRule>
  </conditionalFormatting>
  <conditionalFormatting sqref="F49">
    <cfRule type="cellIs" dxfId="13022" priority="5752" operator="lessThan">
      <formula>0</formula>
    </cfRule>
  </conditionalFormatting>
  <conditionalFormatting sqref="F49">
    <cfRule type="cellIs" dxfId="13021" priority="5771" operator="lessThan">
      <formula>0</formula>
    </cfRule>
  </conditionalFormatting>
  <conditionalFormatting sqref="F49">
    <cfRule type="cellIs" dxfId="13020" priority="5770" operator="lessThan">
      <formula>0</formula>
    </cfRule>
  </conditionalFormatting>
  <conditionalFormatting sqref="F49">
    <cfRule type="cellIs" dxfId="13019" priority="5769" operator="lessThan">
      <formula>0</formula>
    </cfRule>
  </conditionalFormatting>
  <conditionalFormatting sqref="I71:I72">
    <cfRule type="cellIs" dxfId="13018" priority="4494" operator="lessThan">
      <formula>0</formula>
    </cfRule>
  </conditionalFormatting>
  <conditionalFormatting sqref="H70:H72">
    <cfRule type="cellIs" dxfId="13017" priority="4492" operator="lessThan">
      <formula>0</formula>
    </cfRule>
  </conditionalFormatting>
  <conditionalFormatting sqref="H70:H72">
    <cfRule type="cellIs" dxfId="13016" priority="4493" operator="lessThan">
      <formula>0</formula>
    </cfRule>
  </conditionalFormatting>
  <conditionalFormatting sqref="H70:H72">
    <cfRule type="cellIs" dxfId="13015" priority="4491" operator="lessThan">
      <formula>0</formula>
    </cfRule>
  </conditionalFormatting>
  <conditionalFormatting sqref="H70:H72">
    <cfRule type="cellIs" dxfId="13014" priority="4490" operator="lessThan">
      <formula>0</formula>
    </cfRule>
  </conditionalFormatting>
  <conditionalFormatting sqref="H70:H72">
    <cfRule type="cellIs" dxfId="13013" priority="4489" operator="lessThan">
      <formula>0</formula>
    </cfRule>
  </conditionalFormatting>
  <conditionalFormatting sqref="H70:H72">
    <cfRule type="cellIs" dxfId="13012" priority="4488" operator="lessThan">
      <formula>0</formula>
    </cfRule>
  </conditionalFormatting>
  <conditionalFormatting sqref="H70:H72">
    <cfRule type="cellIs" dxfId="13011" priority="4487" operator="lessThan">
      <formula>0</formula>
    </cfRule>
  </conditionalFormatting>
  <conditionalFormatting sqref="H70:H72">
    <cfRule type="cellIs" dxfId="13010" priority="4482" operator="lessThan">
      <formula>0</formula>
    </cfRule>
  </conditionalFormatting>
  <conditionalFormatting sqref="H70:H72">
    <cfRule type="cellIs" dxfId="13009" priority="4483" operator="lessThan">
      <formula>0</formula>
    </cfRule>
  </conditionalFormatting>
  <conditionalFormatting sqref="H70:H72">
    <cfRule type="cellIs" dxfId="13008" priority="4486" operator="lessThan">
      <formula>0</formula>
    </cfRule>
  </conditionalFormatting>
  <conditionalFormatting sqref="H70:H72">
    <cfRule type="cellIs" dxfId="13007" priority="4485" operator="lessThan">
      <formula>0</formula>
    </cfRule>
  </conditionalFormatting>
  <conditionalFormatting sqref="H70:H72">
    <cfRule type="cellIs" dxfId="13006" priority="4484" operator="lessThan">
      <formula>0</formula>
    </cfRule>
  </conditionalFormatting>
  <conditionalFormatting sqref="H70:H72">
    <cfRule type="cellIs" dxfId="13005" priority="4480" operator="lessThan">
      <formula>0</formula>
    </cfRule>
  </conditionalFormatting>
  <conditionalFormatting sqref="H70:H72">
    <cfRule type="cellIs" dxfId="13004" priority="4479" operator="lessThan">
      <formula>0</formula>
    </cfRule>
  </conditionalFormatting>
  <conditionalFormatting sqref="H70:H72">
    <cfRule type="cellIs" dxfId="13003" priority="4481" operator="lessThan">
      <formula>0</formula>
    </cfRule>
  </conditionalFormatting>
  <conditionalFormatting sqref="H70:H72">
    <cfRule type="cellIs" dxfId="13002" priority="4478" operator="lessThan">
      <formula>0</formula>
    </cfRule>
  </conditionalFormatting>
  <conditionalFormatting sqref="H70:H72">
    <cfRule type="cellIs" dxfId="13001" priority="4477" operator="lessThan">
      <formula>0</formula>
    </cfRule>
  </conditionalFormatting>
  <conditionalFormatting sqref="H70:H72">
    <cfRule type="cellIs" dxfId="13000" priority="4470" operator="lessThan">
      <formula>0</formula>
    </cfRule>
  </conditionalFormatting>
  <conditionalFormatting sqref="H70:H72">
    <cfRule type="cellIs" dxfId="12999" priority="4471" operator="lessThan">
      <formula>0</formula>
    </cfRule>
  </conditionalFormatting>
  <conditionalFormatting sqref="H70:H72">
    <cfRule type="cellIs" dxfId="12998" priority="4474" operator="lessThan">
      <formula>0</formula>
    </cfRule>
  </conditionalFormatting>
  <conditionalFormatting sqref="H70:H72">
    <cfRule type="cellIs" dxfId="12997" priority="4473" operator="lessThan">
      <formula>0</formula>
    </cfRule>
  </conditionalFormatting>
  <conditionalFormatting sqref="H70:H72">
    <cfRule type="cellIs" dxfId="12996" priority="4472" operator="lessThan">
      <formula>0</formula>
    </cfRule>
  </conditionalFormatting>
  <conditionalFormatting sqref="H70:H72">
    <cfRule type="cellIs" dxfId="12995" priority="4476" operator="lessThan">
      <formula>0</formula>
    </cfRule>
  </conditionalFormatting>
  <conditionalFormatting sqref="H70:H72">
    <cfRule type="cellIs" dxfId="12994" priority="4475" operator="lessThan">
      <formula>0</formula>
    </cfRule>
  </conditionalFormatting>
  <conditionalFormatting sqref="H70:H72">
    <cfRule type="cellIs" dxfId="12993" priority="4464" operator="lessThan">
      <formula>0</formula>
    </cfRule>
  </conditionalFormatting>
  <conditionalFormatting sqref="H70:H72">
    <cfRule type="cellIs" dxfId="12992" priority="4469" operator="lessThan">
      <formula>0</formula>
    </cfRule>
  </conditionalFormatting>
  <conditionalFormatting sqref="H70:H72">
    <cfRule type="cellIs" dxfId="12991" priority="4467" operator="lessThan">
      <formula>0</formula>
    </cfRule>
  </conditionalFormatting>
  <conditionalFormatting sqref="H70:H72">
    <cfRule type="cellIs" dxfId="12990" priority="4468" operator="lessThan">
      <formula>0</formula>
    </cfRule>
  </conditionalFormatting>
  <conditionalFormatting sqref="H70:H72">
    <cfRule type="cellIs" dxfId="12989" priority="4466" operator="lessThan">
      <formula>0</formula>
    </cfRule>
  </conditionalFormatting>
  <conditionalFormatting sqref="H70:H72">
    <cfRule type="cellIs" dxfId="12988" priority="4465" operator="lessThan">
      <formula>0</formula>
    </cfRule>
  </conditionalFormatting>
  <conditionalFormatting sqref="H70:H72">
    <cfRule type="cellIs" dxfId="12987" priority="4462" operator="lessThan">
      <formula>0</formula>
    </cfRule>
  </conditionalFormatting>
  <conditionalFormatting sqref="H70:H72">
    <cfRule type="cellIs" dxfId="12986" priority="4463" operator="lessThan">
      <formula>0</formula>
    </cfRule>
  </conditionalFormatting>
  <conditionalFormatting sqref="H70:H72">
    <cfRule type="cellIs" dxfId="12985" priority="4458" operator="lessThan">
      <formula>0</formula>
    </cfRule>
  </conditionalFormatting>
  <conditionalFormatting sqref="H70:H72">
    <cfRule type="cellIs" dxfId="12984" priority="4457" operator="lessThan">
      <formula>0</formula>
    </cfRule>
  </conditionalFormatting>
  <conditionalFormatting sqref="H70:H72">
    <cfRule type="cellIs" dxfId="12983" priority="4461" operator="lessThan">
      <formula>0</formula>
    </cfRule>
  </conditionalFormatting>
  <conditionalFormatting sqref="H70:H72">
    <cfRule type="cellIs" dxfId="12982" priority="4460" operator="lessThan">
      <formula>0</formula>
    </cfRule>
  </conditionalFormatting>
  <conditionalFormatting sqref="H70:H72">
    <cfRule type="cellIs" dxfId="12981" priority="4459" operator="lessThan">
      <formula>0</formula>
    </cfRule>
  </conditionalFormatting>
  <conditionalFormatting sqref="H70:H72">
    <cfRule type="cellIs" dxfId="12980" priority="4453" operator="lessThan">
      <formula>0</formula>
    </cfRule>
  </conditionalFormatting>
  <conditionalFormatting sqref="H70:H72">
    <cfRule type="cellIs" dxfId="12979" priority="4452" operator="lessThan">
      <formula>0</formula>
    </cfRule>
  </conditionalFormatting>
  <conditionalFormatting sqref="H70:H72">
    <cfRule type="cellIs" dxfId="12978" priority="4449" operator="lessThan">
      <formula>0</formula>
    </cfRule>
  </conditionalFormatting>
  <conditionalFormatting sqref="H70:H72">
    <cfRule type="cellIs" dxfId="12977" priority="4456" operator="lessThan">
      <formula>0</formula>
    </cfRule>
  </conditionalFormatting>
  <conditionalFormatting sqref="H70:H72">
    <cfRule type="cellIs" dxfId="12976" priority="4455" operator="lessThan">
      <formula>0</formula>
    </cfRule>
  </conditionalFormatting>
  <conditionalFormatting sqref="H70:H72">
    <cfRule type="cellIs" dxfId="12975" priority="4454" operator="lessThan">
      <formula>0</formula>
    </cfRule>
  </conditionalFormatting>
  <conditionalFormatting sqref="H70:H72">
    <cfRule type="cellIs" dxfId="12974" priority="4444" operator="lessThan">
      <formula>0</formula>
    </cfRule>
  </conditionalFormatting>
  <conditionalFormatting sqref="H70:H72">
    <cfRule type="cellIs" dxfId="12973" priority="4450" operator="lessThan">
      <formula>0</formula>
    </cfRule>
  </conditionalFormatting>
  <conditionalFormatting sqref="H70:H72">
    <cfRule type="cellIs" dxfId="12972" priority="4451" operator="lessThan">
      <formula>0</formula>
    </cfRule>
  </conditionalFormatting>
  <conditionalFormatting sqref="H70:H72">
    <cfRule type="cellIs" dxfId="12971" priority="4447" operator="lessThan">
      <formula>0</formula>
    </cfRule>
  </conditionalFormatting>
  <conditionalFormatting sqref="H70:H72">
    <cfRule type="cellIs" dxfId="12970" priority="4448" operator="lessThan">
      <formula>0</formula>
    </cfRule>
  </conditionalFormatting>
  <conditionalFormatting sqref="H70:H72">
    <cfRule type="cellIs" dxfId="12969" priority="4446" operator="lessThan">
      <formula>0</formula>
    </cfRule>
  </conditionalFormatting>
  <conditionalFormatting sqref="H70:H72">
    <cfRule type="cellIs" dxfId="12968" priority="4445" operator="lessThan">
      <formula>0</formula>
    </cfRule>
  </conditionalFormatting>
  <conditionalFormatting sqref="H70:H72">
    <cfRule type="cellIs" dxfId="12967" priority="4443" operator="lessThan">
      <formula>0</formula>
    </cfRule>
  </conditionalFormatting>
  <conditionalFormatting sqref="H70:H72">
    <cfRule type="cellIs" dxfId="12966" priority="4442" operator="lessThan">
      <formula>0</formula>
    </cfRule>
  </conditionalFormatting>
  <conditionalFormatting sqref="H70:H72">
    <cfRule type="cellIs" dxfId="12965" priority="4441" operator="lessThan">
      <formula>0</formula>
    </cfRule>
  </conditionalFormatting>
  <conditionalFormatting sqref="H70:H72">
    <cfRule type="cellIs" dxfId="12964" priority="4439" operator="lessThan">
      <formula>0</formula>
    </cfRule>
  </conditionalFormatting>
  <conditionalFormatting sqref="H70:H72">
    <cfRule type="cellIs" dxfId="12963" priority="4440" operator="lessThan">
      <formula>0</formula>
    </cfRule>
  </conditionalFormatting>
  <conditionalFormatting sqref="H70:H72">
    <cfRule type="cellIs" dxfId="12962" priority="4438" operator="lessThan">
      <formula>0</formula>
    </cfRule>
  </conditionalFormatting>
  <conditionalFormatting sqref="H70:H72">
    <cfRule type="cellIs" dxfId="12961" priority="4436" operator="lessThan">
      <formula>0</formula>
    </cfRule>
  </conditionalFormatting>
  <conditionalFormatting sqref="H70:H72">
    <cfRule type="cellIs" dxfId="12960" priority="4437" operator="lessThan">
      <formula>0</formula>
    </cfRule>
  </conditionalFormatting>
  <conditionalFormatting sqref="H70:H72">
    <cfRule type="cellIs" dxfId="12959" priority="4433" operator="lessThan">
      <formula>0</formula>
    </cfRule>
  </conditionalFormatting>
  <conditionalFormatting sqref="H70:H72">
    <cfRule type="cellIs" dxfId="12958" priority="4432" operator="lessThan">
      <formula>0</formula>
    </cfRule>
  </conditionalFormatting>
  <conditionalFormatting sqref="H70:H72">
    <cfRule type="cellIs" dxfId="12957" priority="4431" operator="lessThan">
      <formula>0</formula>
    </cfRule>
  </conditionalFormatting>
  <conditionalFormatting sqref="H70:H72">
    <cfRule type="cellIs" dxfId="12956" priority="4435" operator="lessThan">
      <formula>0</formula>
    </cfRule>
  </conditionalFormatting>
  <conditionalFormatting sqref="H70:H72">
    <cfRule type="cellIs" dxfId="12955" priority="4434" operator="lessThan">
      <formula>0</formula>
    </cfRule>
  </conditionalFormatting>
  <conditionalFormatting sqref="L81">
    <cfRule type="cellIs" dxfId="12954" priority="4404" operator="lessThan">
      <formula>0</formula>
    </cfRule>
  </conditionalFormatting>
  <conditionalFormatting sqref="L81">
    <cfRule type="cellIs" dxfId="12953" priority="4403" operator="lessThan">
      <formula>0</formula>
    </cfRule>
  </conditionalFormatting>
  <conditionalFormatting sqref="L81">
    <cfRule type="cellIs" dxfId="12952" priority="4401" operator="lessThan">
      <formula>0</formula>
    </cfRule>
  </conditionalFormatting>
  <conditionalFormatting sqref="L81">
    <cfRule type="cellIs" dxfId="12951" priority="4402" operator="lessThan">
      <formula>0</formula>
    </cfRule>
  </conditionalFormatting>
  <conditionalFormatting sqref="L81">
    <cfRule type="cellIs" dxfId="12950" priority="4400" operator="lessThan">
      <formula>0</formula>
    </cfRule>
  </conditionalFormatting>
  <conditionalFormatting sqref="L81">
    <cfRule type="cellIs" dxfId="12949" priority="4429" operator="lessThan">
      <formula>0</formula>
    </cfRule>
  </conditionalFormatting>
  <conditionalFormatting sqref="M81">
    <cfRule type="cellIs" dxfId="12948" priority="4430" operator="lessThan">
      <formula>0</formula>
    </cfRule>
  </conditionalFormatting>
  <conditionalFormatting sqref="L81">
    <cfRule type="cellIs" dxfId="12947" priority="4427" operator="lessThan">
      <formula>0</formula>
    </cfRule>
  </conditionalFormatting>
  <conditionalFormatting sqref="L81">
    <cfRule type="cellIs" dxfId="12946" priority="4426" operator="lessThan">
      <formula>0</formula>
    </cfRule>
  </conditionalFormatting>
  <conditionalFormatting sqref="L81">
    <cfRule type="cellIs" dxfId="12945" priority="4428" operator="lessThan">
      <formula>0</formula>
    </cfRule>
  </conditionalFormatting>
  <conditionalFormatting sqref="L81">
    <cfRule type="cellIs" dxfId="12944" priority="4425" operator="lessThan">
      <formula>0</formula>
    </cfRule>
  </conditionalFormatting>
  <conditionalFormatting sqref="L81">
    <cfRule type="cellIs" dxfId="12943" priority="4424" operator="lessThan">
      <formula>0</formula>
    </cfRule>
  </conditionalFormatting>
  <conditionalFormatting sqref="L81">
    <cfRule type="cellIs" dxfId="12942" priority="4423" operator="lessThan">
      <formula>0</formula>
    </cfRule>
  </conditionalFormatting>
  <conditionalFormatting sqref="L81">
    <cfRule type="cellIs" dxfId="12941" priority="4407" operator="lessThan">
      <formula>0</formula>
    </cfRule>
  </conditionalFormatting>
  <conditionalFormatting sqref="L81">
    <cfRule type="cellIs" dxfId="12940" priority="4408" operator="lessThan">
      <formula>0</formula>
    </cfRule>
  </conditionalFormatting>
  <conditionalFormatting sqref="L81">
    <cfRule type="cellIs" dxfId="12939" priority="4406" operator="lessThan">
      <formula>0</formula>
    </cfRule>
  </conditionalFormatting>
  <conditionalFormatting sqref="L81">
    <cfRule type="cellIs" dxfId="12938" priority="4405" operator="lessThan">
      <formula>0</formula>
    </cfRule>
  </conditionalFormatting>
  <conditionalFormatting sqref="L81">
    <cfRule type="cellIs" dxfId="12937" priority="4398" operator="lessThan">
      <formula>0</formula>
    </cfRule>
  </conditionalFormatting>
  <conditionalFormatting sqref="L81">
    <cfRule type="cellIs" dxfId="12936" priority="4397" operator="lessThan">
      <formula>0</formula>
    </cfRule>
  </conditionalFormatting>
  <conditionalFormatting sqref="L81">
    <cfRule type="cellIs" dxfId="12935" priority="4399" operator="lessThan">
      <formula>0</formula>
    </cfRule>
  </conditionalFormatting>
  <conditionalFormatting sqref="L81">
    <cfRule type="cellIs" dxfId="12934" priority="4396" operator="lessThan">
      <formula>0</formula>
    </cfRule>
  </conditionalFormatting>
  <conditionalFormatting sqref="L81">
    <cfRule type="cellIs" dxfId="12933" priority="4395" operator="lessThan">
      <formula>0</formula>
    </cfRule>
  </conditionalFormatting>
  <conditionalFormatting sqref="L81">
    <cfRule type="cellIs" dxfId="12932" priority="4394" operator="lessThan">
      <formula>0</formula>
    </cfRule>
  </conditionalFormatting>
  <conditionalFormatting sqref="L81">
    <cfRule type="cellIs" dxfId="12931" priority="4393" operator="lessThan">
      <formula>0</formula>
    </cfRule>
  </conditionalFormatting>
  <conditionalFormatting sqref="L81">
    <cfRule type="cellIs" dxfId="12930" priority="4392" operator="lessThan">
      <formula>0</formula>
    </cfRule>
  </conditionalFormatting>
  <conditionalFormatting sqref="L81">
    <cfRule type="cellIs" dxfId="12929" priority="4391" operator="lessThan">
      <formula>0</formula>
    </cfRule>
  </conditionalFormatting>
  <conditionalFormatting sqref="L81">
    <cfRule type="cellIs" dxfId="12928" priority="4390" operator="lessThan">
      <formula>0</formula>
    </cfRule>
  </conditionalFormatting>
  <conditionalFormatting sqref="L81">
    <cfRule type="cellIs" dxfId="12927" priority="4389" operator="lessThan">
      <formula>0</formula>
    </cfRule>
  </conditionalFormatting>
  <conditionalFormatting sqref="L81">
    <cfRule type="cellIs" dxfId="12926" priority="4387" operator="lessThan">
      <formula>0</formula>
    </cfRule>
  </conditionalFormatting>
  <conditionalFormatting sqref="L81">
    <cfRule type="cellIs" dxfId="12925" priority="4388" operator="lessThan">
      <formula>0</formula>
    </cfRule>
  </conditionalFormatting>
  <conditionalFormatting sqref="L81">
    <cfRule type="cellIs" dxfId="12924" priority="4386" operator="lessThan">
      <formula>0</formula>
    </cfRule>
  </conditionalFormatting>
  <conditionalFormatting sqref="L81">
    <cfRule type="cellIs" dxfId="12923" priority="4385" operator="lessThan">
      <formula>0</formula>
    </cfRule>
  </conditionalFormatting>
  <conditionalFormatting sqref="L81">
    <cfRule type="cellIs" dxfId="12922" priority="4384" operator="lessThan">
      <formula>0</formula>
    </cfRule>
  </conditionalFormatting>
  <conditionalFormatting sqref="L81">
    <cfRule type="cellIs" dxfId="12921" priority="4382" operator="lessThan">
      <formula>0</formula>
    </cfRule>
  </conditionalFormatting>
  <conditionalFormatting sqref="L81">
    <cfRule type="cellIs" dxfId="12920" priority="4383" operator="lessThan">
      <formula>0</formula>
    </cfRule>
  </conditionalFormatting>
  <conditionalFormatting sqref="L81">
    <cfRule type="cellIs" dxfId="12919" priority="4381" operator="lessThan">
      <formula>0</formula>
    </cfRule>
  </conditionalFormatting>
  <conditionalFormatting sqref="L81">
    <cfRule type="cellIs" dxfId="12918" priority="4380" operator="lessThan">
      <formula>0</formula>
    </cfRule>
  </conditionalFormatting>
  <conditionalFormatting sqref="L81">
    <cfRule type="cellIs" dxfId="12917" priority="4379" operator="lessThan">
      <formula>0</formula>
    </cfRule>
  </conditionalFormatting>
  <conditionalFormatting sqref="L81">
    <cfRule type="cellIs" dxfId="12916" priority="4377" operator="lessThan">
      <formula>0</formula>
    </cfRule>
  </conditionalFormatting>
  <conditionalFormatting sqref="L81">
    <cfRule type="cellIs" dxfId="12915" priority="4378" operator="lessThan">
      <formula>0</formula>
    </cfRule>
  </conditionalFormatting>
  <conditionalFormatting sqref="L81">
    <cfRule type="cellIs" dxfId="12914" priority="4370" operator="lessThan">
      <formula>0</formula>
    </cfRule>
  </conditionalFormatting>
  <conditionalFormatting sqref="L70">
    <cfRule type="cellIs" dxfId="12913" priority="4364" operator="lessThan">
      <formula>0</formula>
    </cfRule>
  </conditionalFormatting>
  <conditionalFormatting sqref="L70">
    <cfRule type="cellIs" dxfId="12912" priority="4365" operator="lessThan">
      <formula>0</formula>
    </cfRule>
  </conditionalFormatting>
  <conditionalFormatting sqref="L70">
    <cfRule type="cellIs" dxfId="12911" priority="4363" operator="lessThan">
      <formula>0</formula>
    </cfRule>
  </conditionalFormatting>
  <conditionalFormatting sqref="L70">
    <cfRule type="cellIs" dxfId="12910" priority="4362" operator="lessThan">
      <formula>0</formula>
    </cfRule>
  </conditionalFormatting>
  <conditionalFormatting sqref="L70">
    <cfRule type="cellIs" dxfId="12909" priority="4361" operator="lessThan">
      <formula>0</formula>
    </cfRule>
  </conditionalFormatting>
  <conditionalFormatting sqref="L70">
    <cfRule type="cellIs" dxfId="12908" priority="4354" operator="lessThan">
      <formula>0</formula>
    </cfRule>
  </conditionalFormatting>
  <conditionalFormatting sqref="L70">
    <cfRule type="cellIs" dxfId="12907" priority="4352" operator="lessThan">
      <formula>0</formula>
    </cfRule>
  </conditionalFormatting>
  <conditionalFormatting sqref="L70">
    <cfRule type="cellIs" dxfId="12906" priority="4351" operator="lessThan">
      <formula>0</formula>
    </cfRule>
  </conditionalFormatting>
  <conditionalFormatting sqref="L70">
    <cfRule type="cellIs" dxfId="12905" priority="4353" operator="lessThan">
      <formula>0</formula>
    </cfRule>
  </conditionalFormatting>
  <conditionalFormatting sqref="L70">
    <cfRule type="cellIs" dxfId="12904" priority="4350" operator="lessThan">
      <formula>0</formula>
    </cfRule>
  </conditionalFormatting>
  <conditionalFormatting sqref="L70">
    <cfRule type="cellIs" dxfId="12903" priority="4349" operator="lessThan">
      <formula>0</formula>
    </cfRule>
  </conditionalFormatting>
  <conditionalFormatting sqref="L70">
    <cfRule type="cellIs" dxfId="12902" priority="4346" operator="lessThan">
      <formula>0</formula>
    </cfRule>
  </conditionalFormatting>
  <conditionalFormatting sqref="L70">
    <cfRule type="cellIs" dxfId="12901" priority="4348" operator="lessThan">
      <formula>0</formula>
    </cfRule>
  </conditionalFormatting>
  <conditionalFormatting sqref="L70">
    <cfRule type="cellIs" dxfId="12900" priority="4347" operator="lessThan">
      <formula>0</formula>
    </cfRule>
  </conditionalFormatting>
  <conditionalFormatting sqref="L70">
    <cfRule type="cellIs" dxfId="12899" priority="4341" operator="lessThan">
      <formula>0</formula>
    </cfRule>
  </conditionalFormatting>
  <conditionalFormatting sqref="L70">
    <cfRule type="cellIs" dxfId="12898" priority="4339" operator="lessThan">
      <formula>0</formula>
    </cfRule>
  </conditionalFormatting>
  <conditionalFormatting sqref="L70">
    <cfRule type="cellIs" dxfId="12897" priority="4340" operator="lessThan">
      <formula>0</formula>
    </cfRule>
  </conditionalFormatting>
  <conditionalFormatting sqref="L70">
    <cfRule type="cellIs" dxfId="12896" priority="4338" operator="lessThan">
      <formula>0</formula>
    </cfRule>
  </conditionalFormatting>
  <conditionalFormatting sqref="L70">
    <cfRule type="cellIs" dxfId="12895" priority="4337" operator="lessThan">
      <formula>0</formula>
    </cfRule>
  </conditionalFormatting>
  <conditionalFormatting sqref="L70">
    <cfRule type="cellIs" dxfId="12894" priority="4321" operator="lessThan">
      <formula>0</formula>
    </cfRule>
  </conditionalFormatting>
  <conditionalFormatting sqref="L70">
    <cfRule type="cellIs" dxfId="12893" priority="4322" operator="lessThan">
      <formula>0</formula>
    </cfRule>
  </conditionalFormatting>
  <conditionalFormatting sqref="L70">
    <cfRule type="cellIs" dxfId="12892" priority="4319" operator="lessThan">
      <formula>0</formula>
    </cfRule>
  </conditionalFormatting>
  <conditionalFormatting sqref="L70">
    <cfRule type="cellIs" dxfId="12891" priority="4320" operator="lessThan">
      <formula>0</formula>
    </cfRule>
  </conditionalFormatting>
  <conditionalFormatting sqref="L70">
    <cfRule type="cellIs" dxfId="12890" priority="4318" operator="lessThan">
      <formula>0</formula>
    </cfRule>
  </conditionalFormatting>
  <conditionalFormatting sqref="L70">
    <cfRule type="cellIs" dxfId="12889" priority="4311" operator="lessThan">
      <formula>0</formula>
    </cfRule>
  </conditionalFormatting>
  <conditionalFormatting sqref="L70">
    <cfRule type="cellIs" dxfId="12888" priority="4312" operator="lessThan">
      <formula>0</formula>
    </cfRule>
  </conditionalFormatting>
  <conditionalFormatting sqref="L70">
    <cfRule type="cellIs" dxfId="12887" priority="4310" operator="lessThan">
      <formula>0</formula>
    </cfRule>
  </conditionalFormatting>
  <conditionalFormatting sqref="L70">
    <cfRule type="cellIs" dxfId="12886" priority="4308" operator="lessThan">
      <formula>0</formula>
    </cfRule>
  </conditionalFormatting>
  <conditionalFormatting sqref="L70">
    <cfRule type="cellIs" dxfId="12885" priority="4309" operator="lessThan">
      <formula>0</formula>
    </cfRule>
  </conditionalFormatting>
  <conditionalFormatting sqref="L70">
    <cfRule type="cellIs" dxfId="12884" priority="4305" operator="lessThan">
      <formula>0</formula>
    </cfRule>
  </conditionalFormatting>
  <conditionalFormatting sqref="L70">
    <cfRule type="cellIs" dxfId="12883" priority="4304" operator="lessThan">
      <formula>0</formula>
    </cfRule>
  </conditionalFormatting>
  <conditionalFormatting sqref="L70">
    <cfRule type="cellIs" dxfId="12882" priority="4303" operator="lessThan">
      <formula>0</formula>
    </cfRule>
  </conditionalFormatting>
  <conditionalFormatting sqref="L70">
    <cfRule type="cellIs" dxfId="12881" priority="4307" operator="lessThan">
      <formula>0</formula>
    </cfRule>
  </conditionalFormatting>
  <conditionalFormatting sqref="L70">
    <cfRule type="cellIs" dxfId="12880" priority="4306" operator="lessThan">
      <formula>0</formula>
    </cfRule>
  </conditionalFormatting>
  <conditionalFormatting sqref="C33:C35">
    <cfRule type="cellIs" dxfId="12879" priority="4302" operator="lessThan">
      <formula>0</formula>
    </cfRule>
  </conditionalFormatting>
  <conditionalFormatting sqref="F54">
    <cfRule type="cellIs" dxfId="12878" priority="1919" operator="lessThan">
      <formula>0</formula>
    </cfRule>
  </conditionalFormatting>
  <conditionalFormatting sqref="F54">
    <cfRule type="cellIs" dxfId="12877" priority="1918" operator="lessThan">
      <formula>0</formula>
    </cfRule>
  </conditionalFormatting>
  <conditionalFormatting sqref="F54">
    <cfRule type="cellIs" dxfId="12876" priority="1920" operator="lessThan">
      <formula>0</formula>
    </cfRule>
  </conditionalFormatting>
  <conditionalFormatting sqref="F55">
    <cfRule type="cellIs" dxfId="12875" priority="1871" operator="lessThan">
      <formula>0</formula>
    </cfRule>
  </conditionalFormatting>
  <conditionalFormatting sqref="F55">
    <cfRule type="cellIs" dxfId="12874" priority="1870" operator="lessThan">
      <formula>0</formula>
    </cfRule>
  </conditionalFormatting>
  <conditionalFormatting sqref="F55">
    <cfRule type="cellIs" dxfId="12873" priority="1869" operator="lessThan">
      <formula>0</formula>
    </cfRule>
  </conditionalFormatting>
  <conditionalFormatting sqref="F54">
    <cfRule type="cellIs" dxfId="12872" priority="1894" operator="lessThan">
      <formula>0</formula>
    </cfRule>
  </conditionalFormatting>
  <conditionalFormatting sqref="F54">
    <cfRule type="cellIs" dxfId="12871" priority="1893" operator="lessThan">
      <formula>0</formula>
    </cfRule>
  </conditionalFormatting>
  <conditionalFormatting sqref="F54">
    <cfRule type="cellIs" dxfId="12870" priority="1892" operator="lessThan">
      <formula>0</formula>
    </cfRule>
  </conditionalFormatting>
  <conditionalFormatting sqref="F54">
    <cfRule type="cellIs" dxfId="12869" priority="1891" operator="lessThan">
      <formula>0</formula>
    </cfRule>
  </conditionalFormatting>
  <conditionalFormatting sqref="F55">
    <cfRule type="cellIs" dxfId="12868" priority="1868" operator="lessThan">
      <formula>0</formula>
    </cfRule>
  </conditionalFormatting>
  <conditionalFormatting sqref="F55">
    <cfRule type="cellIs" dxfId="12867" priority="1867" operator="lessThan">
      <formula>0</formula>
    </cfRule>
  </conditionalFormatting>
  <conditionalFormatting sqref="F54">
    <cfRule type="cellIs" dxfId="12866" priority="1921" operator="lessThan">
      <formula>0</formula>
    </cfRule>
  </conditionalFormatting>
  <conditionalFormatting sqref="F54">
    <cfRule type="cellIs" dxfId="12865" priority="1917" operator="lessThan">
      <formula>0</formula>
    </cfRule>
  </conditionalFormatting>
  <conditionalFormatting sqref="F54">
    <cfRule type="cellIs" dxfId="12864" priority="1916" operator="lessThan">
      <formula>0</formula>
    </cfRule>
  </conditionalFormatting>
  <conditionalFormatting sqref="F54">
    <cfRule type="cellIs" dxfId="12863" priority="1914" operator="lessThan">
      <formula>0</formula>
    </cfRule>
  </conditionalFormatting>
  <conditionalFormatting sqref="F54">
    <cfRule type="cellIs" dxfId="12862" priority="1915" operator="lessThan">
      <formula>0</formula>
    </cfRule>
  </conditionalFormatting>
  <conditionalFormatting sqref="F54">
    <cfRule type="cellIs" dxfId="12861" priority="1913" operator="lessThan">
      <formula>0</formula>
    </cfRule>
  </conditionalFormatting>
  <conditionalFormatting sqref="F54">
    <cfRule type="cellIs" dxfId="12860" priority="1912" operator="lessThan">
      <formula>0</formula>
    </cfRule>
  </conditionalFormatting>
  <conditionalFormatting sqref="F54">
    <cfRule type="cellIs" dxfId="12859" priority="1911" operator="lessThan">
      <formula>0</formula>
    </cfRule>
  </conditionalFormatting>
  <conditionalFormatting sqref="F54">
    <cfRule type="cellIs" dxfId="12858" priority="1909" operator="lessThan">
      <formula>0</formula>
    </cfRule>
  </conditionalFormatting>
  <conditionalFormatting sqref="F54">
    <cfRule type="cellIs" dxfId="12857" priority="1910" operator="lessThan">
      <formula>0</formula>
    </cfRule>
  </conditionalFormatting>
  <conditionalFormatting sqref="F54">
    <cfRule type="cellIs" dxfId="12856" priority="1908" operator="lessThan">
      <formula>0</formula>
    </cfRule>
  </conditionalFormatting>
  <conditionalFormatting sqref="F54">
    <cfRule type="cellIs" dxfId="12855" priority="1907" operator="lessThan">
      <formula>0</formula>
    </cfRule>
  </conditionalFormatting>
  <conditionalFormatting sqref="F54">
    <cfRule type="cellIs" dxfId="12854" priority="1905" operator="lessThan">
      <formula>0</formula>
    </cfRule>
  </conditionalFormatting>
  <conditionalFormatting sqref="F54">
    <cfRule type="cellIs" dxfId="12853" priority="1906" operator="lessThan">
      <formula>0</formula>
    </cfRule>
  </conditionalFormatting>
  <conditionalFormatting sqref="F54">
    <cfRule type="cellIs" dxfId="12852" priority="1904" operator="lessThan">
      <formula>0</formula>
    </cfRule>
  </conditionalFormatting>
  <conditionalFormatting sqref="F54">
    <cfRule type="cellIs" dxfId="12851" priority="1903" operator="lessThan">
      <formula>0</formula>
    </cfRule>
  </conditionalFormatting>
  <conditionalFormatting sqref="F54">
    <cfRule type="cellIs" dxfId="12850" priority="1901" operator="lessThan">
      <formula>0</formula>
    </cfRule>
  </conditionalFormatting>
  <conditionalFormatting sqref="F54">
    <cfRule type="cellIs" dxfId="12849" priority="1902" operator="lessThan">
      <formula>0</formula>
    </cfRule>
  </conditionalFormatting>
  <conditionalFormatting sqref="F54">
    <cfRule type="cellIs" dxfId="12848" priority="1900" operator="lessThan">
      <formula>0</formula>
    </cfRule>
  </conditionalFormatting>
  <conditionalFormatting sqref="F54">
    <cfRule type="cellIs" dxfId="12847" priority="1899" operator="lessThan">
      <formula>0</formula>
    </cfRule>
  </conditionalFormatting>
  <conditionalFormatting sqref="F54">
    <cfRule type="cellIs" dxfId="12846" priority="1898" operator="lessThan">
      <formula>0</formula>
    </cfRule>
  </conditionalFormatting>
  <conditionalFormatting sqref="F54">
    <cfRule type="cellIs" dxfId="12845" priority="1896" operator="lessThan">
      <formula>0</formula>
    </cfRule>
  </conditionalFormatting>
  <conditionalFormatting sqref="F54">
    <cfRule type="cellIs" dxfId="12844" priority="1897" operator="lessThan">
      <formula>0</formula>
    </cfRule>
  </conditionalFormatting>
  <conditionalFormatting sqref="F54">
    <cfRule type="cellIs" dxfId="12843" priority="1895" operator="lessThan">
      <formula>0</formula>
    </cfRule>
  </conditionalFormatting>
  <conditionalFormatting sqref="F55">
    <cfRule type="cellIs" dxfId="12842" priority="1835" operator="lessThan">
      <formula>0</formula>
    </cfRule>
  </conditionalFormatting>
  <conditionalFormatting sqref="F55">
    <cfRule type="cellIs" dxfId="12841" priority="1833" operator="lessThan">
      <formula>0</formula>
    </cfRule>
  </conditionalFormatting>
  <conditionalFormatting sqref="F55">
    <cfRule type="cellIs" dxfId="12840" priority="1834" operator="lessThan">
      <formula>0</formula>
    </cfRule>
  </conditionalFormatting>
  <conditionalFormatting sqref="F55">
    <cfRule type="cellIs" dxfId="12839" priority="1832" operator="lessThan">
      <formula>0</formula>
    </cfRule>
  </conditionalFormatting>
  <conditionalFormatting sqref="F55">
    <cfRule type="cellIs" dxfId="12838" priority="1862" operator="lessThan">
      <formula>0</formula>
    </cfRule>
  </conditionalFormatting>
  <conditionalFormatting sqref="F55">
    <cfRule type="cellIs" dxfId="12837" priority="1863" operator="lessThan">
      <formula>0</formula>
    </cfRule>
  </conditionalFormatting>
  <conditionalFormatting sqref="F55">
    <cfRule type="cellIs" dxfId="12836" priority="1861" operator="lessThan">
      <formula>0</formula>
    </cfRule>
  </conditionalFormatting>
  <conditionalFormatting sqref="F55">
    <cfRule type="cellIs" dxfId="12835" priority="1839" operator="lessThan">
      <formula>0</formula>
    </cfRule>
  </conditionalFormatting>
  <conditionalFormatting sqref="F55">
    <cfRule type="cellIs" dxfId="12834" priority="1838" operator="lessThan">
      <formula>0</formula>
    </cfRule>
  </conditionalFormatting>
  <conditionalFormatting sqref="F55">
    <cfRule type="cellIs" dxfId="12833" priority="1840" operator="lessThan">
      <formula>0</formula>
    </cfRule>
  </conditionalFormatting>
  <conditionalFormatting sqref="F55">
    <cfRule type="cellIs" dxfId="12832" priority="1845" operator="lessThan">
      <formula>0</formula>
    </cfRule>
  </conditionalFormatting>
  <conditionalFormatting sqref="F55">
    <cfRule type="cellIs" dxfId="12831" priority="1844" operator="lessThan">
      <formula>0</formula>
    </cfRule>
  </conditionalFormatting>
  <conditionalFormatting sqref="F55">
    <cfRule type="cellIs" dxfId="12830" priority="1841" operator="lessThan">
      <formula>0</formula>
    </cfRule>
  </conditionalFormatting>
  <conditionalFormatting sqref="F55">
    <cfRule type="cellIs" dxfId="12829" priority="1837" operator="lessThan">
      <formula>0</formula>
    </cfRule>
  </conditionalFormatting>
  <conditionalFormatting sqref="F55">
    <cfRule type="cellIs" dxfId="12828" priority="1836" operator="lessThan">
      <formula>0</formula>
    </cfRule>
  </conditionalFormatting>
  <conditionalFormatting sqref="F55">
    <cfRule type="cellIs" dxfId="12827" priority="1812" operator="lessThan">
      <formula>0</formula>
    </cfRule>
  </conditionalFormatting>
  <conditionalFormatting sqref="F55">
    <cfRule type="cellIs" dxfId="12826" priority="1810" operator="lessThan">
      <formula>0</formula>
    </cfRule>
  </conditionalFormatting>
  <conditionalFormatting sqref="F55">
    <cfRule type="cellIs" dxfId="12825" priority="1811" operator="lessThan">
      <formula>0</formula>
    </cfRule>
  </conditionalFormatting>
  <conditionalFormatting sqref="F55">
    <cfRule type="cellIs" dxfId="12824" priority="1809" operator="lessThan">
      <formula>0</formula>
    </cfRule>
  </conditionalFormatting>
  <conditionalFormatting sqref="F54">
    <cfRule type="cellIs" dxfId="12823" priority="1890" operator="lessThan">
      <formula>0</formula>
    </cfRule>
  </conditionalFormatting>
  <conditionalFormatting sqref="F54">
    <cfRule type="cellIs" dxfId="12822" priority="1888" operator="lessThan">
      <formula>0</formula>
    </cfRule>
  </conditionalFormatting>
  <conditionalFormatting sqref="F54">
    <cfRule type="cellIs" dxfId="12821" priority="1889" operator="lessThan">
      <formula>0</formula>
    </cfRule>
  </conditionalFormatting>
  <conditionalFormatting sqref="F54">
    <cfRule type="cellIs" dxfId="12820" priority="1887" operator="lessThan">
      <formula>0</formula>
    </cfRule>
  </conditionalFormatting>
  <conditionalFormatting sqref="F54">
    <cfRule type="cellIs" dxfId="12819" priority="1886" operator="lessThan">
      <formula>0</formula>
    </cfRule>
  </conditionalFormatting>
  <conditionalFormatting sqref="F54">
    <cfRule type="cellIs" dxfId="12818" priority="1885" operator="lessThan">
      <formula>0</formula>
    </cfRule>
  </conditionalFormatting>
  <conditionalFormatting sqref="F54">
    <cfRule type="cellIs" dxfId="12817" priority="1883" operator="lessThan">
      <formula>0</formula>
    </cfRule>
  </conditionalFormatting>
  <conditionalFormatting sqref="F54">
    <cfRule type="cellIs" dxfId="12816" priority="1884" operator="lessThan">
      <formula>0</formula>
    </cfRule>
  </conditionalFormatting>
  <conditionalFormatting sqref="F54">
    <cfRule type="cellIs" dxfId="12815" priority="1882" operator="lessThan">
      <formula>0</formula>
    </cfRule>
  </conditionalFormatting>
  <conditionalFormatting sqref="F54">
    <cfRule type="cellIs" dxfId="12814" priority="1881" operator="lessThan">
      <formula>0</formula>
    </cfRule>
  </conditionalFormatting>
  <conditionalFormatting sqref="F54">
    <cfRule type="cellIs" dxfId="12813" priority="1879" operator="lessThan">
      <formula>0</formula>
    </cfRule>
  </conditionalFormatting>
  <conditionalFormatting sqref="F54">
    <cfRule type="cellIs" dxfId="12812" priority="1880" operator="lessThan">
      <formula>0</formula>
    </cfRule>
  </conditionalFormatting>
  <conditionalFormatting sqref="F54">
    <cfRule type="cellIs" dxfId="12811" priority="1878" operator="lessThan">
      <formula>0</formula>
    </cfRule>
  </conditionalFormatting>
  <conditionalFormatting sqref="G55">
    <cfRule type="cellIs" dxfId="12810" priority="1877" operator="lessThan">
      <formula>0</formula>
    </cfRule>
  </conditionalFormatting>
  <conditionalFormatting sqref="F55">
    <cfRule type="cellIs" dxfId="12809" priority="1876" operator="lessThan">
      <formula>0</formula>
    </cfRule>
  </conditionalFormatting>
  <conditionalFormatting sqref="F55">
    <cfRule type="cellIs" dxfId="12808" priority="1874" operator="lessThan">
      <formula>0</formula>
    </cfRule>
  </conditionalFormatting>
  <conditionalFormatting sqref="F55">
    <cfRule type="cellIs" dxfId="12807" priority="1875" operator="lessThan">
      <formula>0</formula>
    </cfRule>
  </conditionalFormatting>
  <conditionalFormatting sqref="F55">
    <cfRule type="cellIs" dxfId="12806" priority="1873" operator="lessThan">
      <formula>0</formula>
    </cfRule>
  </conditionalFormatting>
  <conditionalFormatting sqref="F55">
    <cfRule type="cellIs" dxfId="12805" priority="1872" operator="lessThan">
      <formula>0</formula>
    </cfRule>
  </conditionalFormatting>
  <conditionalFormatting sqref="F55">
    <cfRule type="cellIs" dxfId="12804" priority="1865" operator="lessThan">
      <formula>0</formula>
    </cfRule>
  </conditionalFormatting>
  <conditionalFormatting sqref="F55">
    <cfRule type="cellIs" dxfId="12803" priority="1866" operator="lessThan">
      <formula>0</formula>
    </cfRule>
  </conditionalFormatting>
  <conditionalFormatting sqref="F55">
    <cfRule type="cellIs" dxfId="12802" priority="1864" operator="lessThan">
      <formula>0</formula>
    </cfRule>
  </conditionalFormatting>
  <conditionalFormatting sqref="F55">
    <cfRule type="cellIs" dxfId="12801" priority="1860" operator="lessThan">
      <formula>0</formula>
    </cfRule>
  </conditionalFormatting>
  <conditionalFormatting sqref="F55">
    <cfRule type="cellIs" dxfId="12800" priority="1859" operator="lessThan">
      <formula>0</formula>
    </cfRule>
  </conditionalFormatting>
  <conditionalFormatting sqref="F55">
    <cfRule type="cellIs" dxfId="12799" priority="1858" operator="lessThan">
      <formula>0</formula>
    </cfRule>
  </conditionalFormatting>
  <conditionalFormatting sqref="F55">
    <cfRule type="cellIs" dxfId="12798" priority="1856" operator="lessThan">
      <formula>0</formula>
    </cfRule>
  </conditionalFormatting>
  <conditionalFormatting sqref="F55">
    <cfRule type="cellIs" dxfId="12797" priority="1857" operator="lessThan">
      <formula>0</formula>
    </cfRule>
  </conditionalFormatting>
  <conditionalFormatting sqref="F55">
    <cfRule type="cellIs" dxfId="12796" priority="1855" operator="lessThan">
      <formula>0</formula>
    </cfRule>
  </conditionalFormatting>
  <conditionalFormatting sqref="F55">
    <cfRule type="cellIs" dxfId="12795" priority="1854" operator="lessThan">
      <formula>0</formula>
    </cfRule>
  </conditionalFormatting>
  <conditionalFormatting sqref="F55">
    <cfRule type="cellIs" dxfId="12794" priority="1852" operator="lessThan">
      <formula>0</formula>
    </cfRule>
  </conditionalFormatting>
  <conditionalFormatting sqref="F55">
    <cfRule type="cellIs" dxfId="12793" priority="1853" operator="lessThan">
      <formula>0</formula>
    </cfRule>
  </conditionalFormatting>
  <conditionalFormatting sqref="F55">
    <cfRule type="cellIs" dxfId="12792" priority="1851" operator="lessThan">
      <formula>0</formula>
    </cfRule>
  </conditionalFormatting>
  <conditionalFormatting sqref="F55">
    <cfRule type="cellIs" dxfId="12791" priority="1850" operator="lessThan">
      <formula>0</formula>
    </cfRule>
  </conditionalFormatting>
  <conditionalFormatting sqref="F55">
    <cfRule type="cellIs" dxfId="12790" priority="1849" operator="lessThan">
      <formula>0</formula>
    </cfRule>
  </conditionalFormatting>
  <conditionalFormatting sqref="F55">
    <cfRule type="cellIs" dxfId="12789" priority="1847" operator="lessThan">
      <formula>0</formula>
    </cfRule>
  </conditionalFormatting>
  <conditionalFormatting sqref="F55">
    <cfRule type="cellIs" dxfId="12788" priority="1848" operator="lessThan">
      <formula>0</formula>
    </cfRule>
  </conditionalFormatting>
  <conditionalFormatting sqref="F55">
    <cfRule type="cellIs" dxfId="12787" priority="1846" operator="lessThan">
      <formula>0</formula>
    </cfRule>
  </conditionalFormatting>
  <conditionalFormatting sqref="F55">
    <cfRule type="cellIs" dxfId="12786" priority="1843" operator="lessThan">
      <formula>0</formula>
    </cfRule>
  </conditionalFormatting>
  <conditionalFormatting sqref="F55">
    <cfRule type="cellIs" dxfId="12785" priority="1842" operator="lessThan">
      <formula>0</formula>
    </cfRule>
  </conditionalFormatting>
  <conditionalFormatting sqref="F55">
    <cfRule type="cellIs" dxfId="12784" priority="1831" operator="lessThan">
      <formula>0</formula>
    </cfRule>
  </conditionalFormatting>
  <conditionalFormatting sqref="F55">
    <cfRule type="cellIs" dxfId="12783" priority="1829" operator="lessThan">
      <formula>0</formula>
    </cfRule>
  </conditionalFormatting>
  <conditionalFormatting sqref="F55">
    <cfRule type="cellIs" dxfId="12782" priority="1830" operator="lessThan">
      <formula>0</formula>
    </cfRule>
  </conditionalFormatting>
  <conditionalFormatting sqref="F55">
    <cfRule type="cellIs" dxfId="12781" priority="1828" operator="lessThan">
      <formula>0</formula>
    </cfRule>
  </conditionalFormatting>
  <conditionalFormatting sqref="F55">
    <cfRule type="cellIs" dxfId="12780" priority="1827" operator="lessThan">
      <formula>0</formula>
    </cfRule>
  </conditionalFormatting>
  <conditionalFormatting sqref="F55">
    <cfRule type="cellIs" dxfId="12779" priority="1826" operator="lessThan">
      <formula>0</formula>
    </cfRule>
  </conditionalFormatting>
  <conditionalFormatting sqref="F55">
    <cfRule type="cellIs" dxfId="12778" priority="1824" operator="lessThan">
      <formula>0</formula>
    </cfRule>
  </conditionalFormatting>
  <conditionalFormatting sqref="F55">
    <cfRule type="cellIs" dxfId="12777" priority="1825" operator="lessThan">
      <formula>0</formula>
    </cfRule>
  </conditionalFormatting>
  <conditionalFormatting sqref="F55">
    <cfRule type="cellIs" dxfId="12776" priority="1823" operator="lessThan">
      <formula>0</formula>
    </cfRule>
  </conditionalFormatting>
  <conditionalFormatting sqref="F55">
    <cfRule type="cellIs" dxfId="12775" priority="1822" operator="lessThan">
      <formula>0</formula>
    </cfRule>
  </conditionalFormatting>
  <conditionalFormatting sqref="F55">
    <cfRule type="cellIs" dxfId="12774" priority="1821" operator="lessThan">
      <formula>0</formula>
    </cfRule>
  </conditionalFormatting>
  <conditionalFormatting sqref="F55">
    <cfRule type="cellIs" dxfId="12773" priority="1819" operator="lessThan">
      <formula>0</formula>
    </cfRule>
  </conditionalFormatting>
  <conditionalFormatting sqref="F55">
    <cfRule type="cellIs" dxfId="12772" priority="1820" operator="lessThan">
      <formula>0</formula>
    </cfRule>
  </conditionalFormatting>
  <conditionalFormatting sqref="F55">
    <cfRule type="cellIs" dxfId="12771" priority="1818" operator="lessThan">
      <formula>0</formula>
    </cfRule>
  </conditionalFormatting>
  <conditionalFormatting sqref="F55">
    <cfRule type="cellIs" dxfId="12770" priority="1817" operator="lessThan">
      <formula>0</formula>
    </cfRule>
  </conditionalFormatting>
  <conditionalFormatting sqref="F55">
    <cfRule type="cellIs" dxfId="12769" priority="1815" operator="lessThan">
      <formula>0</formula>
    </cfRule>
  </conditionalFormatting>
  <conditionalFormatting sqref="F55">
    <cfRule type="cellIs" dxfId="12768" priority="1816" operator="lessThan">
      <formula>0</formula>
    </cfRule>
  </conditionalFormatting>
  <conditionalFormatting sqref="F55">
    <cfRule type="cellIs" dxfId="12767" priority="1814" operator="lessThan">
      <formula>0</formula>
    </cfRule>
  </conditionalFormatting>
  <conditionalFormatting sqref="F55">
    <cfRule type="cellIs" dxfId="12766" priority="1813" operator="lessThan">
      <formula>0</formula>
    </cfRule>
  </conditionalFormatting>
  <conditionalFormatting sqref="F49">
    <cfRule type="cellIs" dxfId="12765" priority="4122" operator="lessThan">
      <formula>0</formula>
    </cfRule>
  </conditionalFormatting>
  <conditionalFormatting sqref="F49">
    <cfRule type="cellIs" dxfId="12764" priority="4123" operator="lessThan">
      <formula>0</formula>
    </cfRule>
  </conditionalFormatting>
  <conditionalFormatting sqref="F49">
    <cfRule type="cellIs" dxfId="12763" priority="4121" operator="lessThan">
      <formula>0</formula>
    </cfRule>
  </conditionalFormatting>
  <conditionalFormatting sqref="F49">
    <cfRule type="cellIs" dxfId="12762" priority="4099" operator="lessThan">
      <formula>0</formula>
    </cfRule>
  </conditionalFormatting>
  <conditionalFormatting sqref="F49">
    <cfRule type="cellIs" dxfId="12761" priority="4098" operator="lessThan">
      <formula>0</formula>
    </cfRule>
  </conditionalFormatting>
  <conditionalFormatting sqref="F49">
    <cfRule type="cellIs" dxfId="12760" priority="4095" operator="lessThan">
      <formula>0</formula>
    </cfRule>
  </conditionalFormatting>
  <conditionalFormatting sqref="F49">
    <cfRule type="cellIs" dxfId="12759" priority="4096" operator="lessThan">
      <formula>0</formula>
    </cfRule>
  </conditionalFormatting>
  <conditionalFormatting sqref="F49">
    <cfRule type="cellIs" dxfId="12758" priority="4118" operator="lessThan">
      <formula>0</formula>
    </cfRule>
  </conditionalFormatting>
  <conditionalFormatting sqref="F49">
    <cfRule type="cellIs" dxfId="12757" priority="4117" operator="lessThan">
      <formula>0</formula>
    </cfRule>
  </conditionalFormatting>
  <conditionalFormatting sqref="F49">
    <cfRule type="cellIs" dxfId="12756" priority="4116" operator="lessThan">
      <formula>0</formula>
    </cfRule>
  </conditionalFormatting>
  <conditionalFormatting sqref="F49">
    <cfRule type="cellIs" dxfId="12755" priority="4119" operator="lessThan">
      <formula>0</formula>
    </cfRule>
  </conditionalFormatting>
  <conditionalFormatting sqref="F49">
    <cfRule type="cellIs" dxfId="12754" priority="4120" operator="lessThan">
      <formula>0</formula>
    </cfRule>
  </conditionalFormatting>
  <conditionalFormatting sqref="F55">
    <cfRule type="cellIs" dxfId="12753" priority="1758" operator="lessThan">
      <formula>0</formula>
    </cfRule>
  </conditionalFormatting>
  <conditionalFormatting sqref="F55">
    <cfRule type="cellIs" dxfId="12752" priority="1764" operator="lessThan">
      <formula>0</formula>
    </cfRule>
  </conditionalFormatting>
  <conditionalFormatting sqref="F55">
    <cfRule type="cellIs" dxfId="12751" priority="1763" operator="lessThan">
      <formula>0</formula>
    </cfRule>
  </conditionalFormatting>
  <conditionalFormatting sqref="F49">
    <cfRule type="cellIs" dxfId="12750" priority="4101" operator="lessThan">
      <formula>0</formula>
    </cfRule>
  </conditionalFormatting>
  <conditionalFormatting sqref="F49">
    <cfRule type="cellIs" dxfId="12749" priority="4100" operator="lessThan">
      <formula>0</formula>
    </cfRule>
  </conditionalFormatting>
  <conditionalFormatting sqref="F55">
    <cfRule type="cellIs" dxfId="12748" priority="1765" operator="lessThan">
      <formula>0</formula>
    </cfRule>
  </conditionalFormatting>
  <conditionalFormatting sqref="F49">
    <cfRule type="cellIs" dxfId="12747" priority="4097" operator="lessThan">
      <formula>0</formula>
    </cfRule>
  </conditionalFormatting>
  <conditionalFormatting sqref="F56">
    <cfRule type="cellIs" dxfId="12746" priority="1668" operator="lessThan">
      <formula>0</formula>
    </cfRule>
  </conditionalFormatting>
  <conditionalFormatting sqref="F56">
    <cfRule type="cellIs" dxfId="12745" priority="1667" operator="lessThan">
      <formula>0</formula>
    </cfRule>
  </conditionalFormatting>
  <conditionalFormatting sqref="F56">
    <cfRule type="cellIs" dxfId="12744" priority="1666" operator="lessThan">
      <formula>0</formula>
    </cfRule>
  </conditionalFormatting>
  <conditionalFormatting sqref="F51">
    <cfRule type="cellIs" dxfId="12743" priority="2580" operator="lessThan">
      <formula>0</formula>
    </cfRule>
  </conditionalFormatting>
  <conditionalFormatting sqref="F51">
    <cfRule type="cellIs" dxfId="12742" priority="2581" operator="lessThan">
      <formula>0</formula>
    </cfRule>
  </conditionalFormatting>
  <conditionalFormatting sqref="F51">
    <cfRule type="cellIs" dxfId="12741" priority="2579" operator="lessThan">
      <formula>0</formula>
    </cfRule>
  </conditionalFormatting>
  <conditionalFormatting sqref="F56">
    <cfRule type="cellIs" dxfId="12740" priority="1687" operator="lessThan">
      <formula>0</formula>
    </cfRule>
  </conditionalFormatting>
  <conditionalFormatting sqref="F56">
    <cfRule type="cellIs" dxfId="12739" priority="1686" operator="lessThan">
      <formula>0</formula>
    </cfRule>
  </conditionalFormatting>
  <conditionalFormatting sqref="F56">
    <cfRule type="cellIs" dxfId="12738" priority="1685" operator="lessThan">
      <formula>0</formula>
    </cfRule>
  </conditionalFormatting>
  <conditionalFormatting sqref="F56">
    <cfRule type="cellIs" dxfId="12737" priority="1684" operator="lessThan">
      <formula>0</formula>
    </cfRule>
  </conditionalFormatting>
  <conditionalFormatting sqref="F56">
    <cfRule type="cellIs" dxfId="12736" priority="1677" operator="lessThan">
      <formula>0</formula>
    </cfRule>
  </conditionalFormatting>
  <conditionalFormatting sqref="F56">
    <cfRule type="cellIs" dxfId="12735" priority="1670" operator="lessThan">
      <formula>0</formula>
    </cfRule>
  </conditionalFormatting>
  <conditionalFormatting sqref="F56">
    <cfRule type="cellIs" dxfId="12734" priority="1674" operator="lessThan">
      <formula>0</formula>
    </cfRule>
  </conditionalFormatting>
  <conditionalFormatting sqref="F56">
    <cfRule type="cellIs" dxfId="12733" priority="1676" operator="lessThan">
      <formula>0</formula>
    </cfRule>
  </conditionalFormatting>
  <conditionalFormatting sqref="F56">
    <cfRule type="cellIs" dxfId="12732" priority="1675" operator="lessThan">
      <formula>0</formula>
    </cfRule>
  </conditionalFormatting>
  <conditionalFormatting sqref="F56">
    <cfRule type="cellIs" dxfId="12731" priority="1673" operator="lessThan">
      <formula>0</formula>
    </cfRule>
  </conditionalFormatting>
  <conditionalFormatting sqref="F56">
    <cfRule type="cellIs" dxfId="12730" priority="1672" operator="lessThan">
      <formula>0</formula>
    </cfRule>
  </conditionalFormatting>
  <conditionalFormatting sqref="F56">
    <cfRule type="cellIs" dxfId="12729" priority="1671" operator="lessThan">
      <formula>0</formula>
    </cfRule>
  </conditionalFormatting>
  <conditionalFormatting sqref="F56">
    <cfRule type="cellIs" dxfId="12728" priority="1669" operator="lessThan">
      <formula>0</formula>
    </cfRule>
  </conditionalFormatting>
  <conditionalFormatting sqref="F56">
    <cfRule type="cellIs" dxfId="12727" priority="1662" operator="lessThan">
      <formula>0</formula>
    </cfRule>
  </conditionalFormatting>
  <conditionalFormatting sqref="F56">
    <cfRule type="cellIs" dxfId="12726" priority="1661" operator="lessThan">
      <formula>0</formula>
    </cfRule>
  </conditionalFormatting>
  <conditionalFormatting sqref="F56">
    <cfRule type="cellIs" dxfId="12725" priority="1691" operator="lessThan">
      <formula>0</formula>
    </cfRule>
  </conditionalFormatting>
  <conditionalFormatting sqref="F56">
    <cfRule type="cellIs" dxfId="12724" priority="1690" operator="lessThan">
      <formula>0</formula>
    </cfRule>
  </conditionalFormatting>
  <conditionalFormatting sqref="F56">
    <cfRule type="cellIs" dxfId="12723" priority="1689" operator="lessThan">
      <formula>0</formula>
    </cfRule>
  </conditionalFormatting>
  <conditionalFormatting sqref="F56">
    <cfRule type="cellIs" dxfId="12722" priority="1688" operator="lessThan">
      <formula>0</formula>
    </cfRule>
  </conditionalFormatting>
  <conditionalFormatting sqref="F55">
    <cfRule type="cellIs" dxfId="12721" priority="1762" operator="lessThan">
      <formula>0</formula>
    </cfRule>
  </conditionalFormatting>
  <conditionalFormatting sqref="F56">
    <cfRule type="cellIs" dxfId="12720" priority="1665" operator="lessThan">
      <formula>0</formula>
    </cfRule>
  </conditionalFormatting>
  <conditionalFormatting sqref="F56">
    <cfRule type="cellIs" dxfId="12719" priority="1664" operator="lessThan">
      <formula>0</formula>
    </cfRule>
  </conditionalFormatting>
  <conditionalFormatting sqref="F55">
    <cfRule type="cellIs" dxfId="12718" priority="1749" operator="lessThan">
      <formula>0</formula>
    </cfRule>
  </conditionalFormatting>
  <conditionalFormatting sqref="F55">
    <cfRule type="cellIs" dxfId="12717" priority="1766" operator="lessThan">
      <formula>0</formula>
    </cfRule>
  </conditionalFormatting>
  <conditionalFormatting sqref="F49">
    <cfRule type="cellIs" dxfId="12716" priority="3974" operator="lessThan">
      <formula>0</formula>
    </cfRule>
  </conditionalFormatting>
  <conditionalFormatting sqref="F49">
    <cfRule type="cellIs" dxfId="12715" priority="3975" operator="lessThan">
      <formula>0</formula>
    </cfRule>
  </conditionalFormatting>
  <conditionalFormatting sqref="F49">
    <cfRule type="cellIs" dxfId="12714" priority="3973" operator="lessThan">
      <formula>0</formula>
    </cfRule>
  </conditionalFormatting>
  <conditionalFormatting sqref="F49">
    <cfRule type="cellIs" dxfId="12713" priority="3971" operator="lessThan">
      <formula>0</formula>
    </cfRule>
  </conditionalFormatting>
  <conditionalFormatting sqref="F49">
    <cfRule type="cellIs" dxfId="12712" priority="3972" operator="lessThan">
      <formula>0</formula>
    </cfRule>
  </conditionalFormatting>
  <conditionalFormatting sqref="F55">
    <cfRule type="cellIs" dxfId="12711" priority="1761" operator="lessThan">
      <formula>0</formula>
    </cfRule>
  </conditionalFormatting>
  <conditionalFormatting sqref="F55">
    <cfRule type="cellIs" dxfId="12710" priority="1759" operator="lessThan">
      <formula>0</formula>
    </cfRule>
  </conditionalFormatting>
  <conditionalFormatting sqref="F55">
    <cfRule type="cellIs" dxfId="12709" priority="1760" operator="lessThan">
      <formula>0</formula>
    </cfRule>
  </conditionalFormatting>
  <conditionalFormatting sqref="F55">
    <cfRule type="cellIs" dxfId="12708" priority="1757" operator="lessThan">
      <formula>0</formula>
    </cfRule>
  </conditionalFormatting>
  <conditionalFormatting sqref="F55">
    <cfRule type="cellIs" dxfId="12707" priority="1756" operator="lessThan">
      <formula>0</formula>
    </cfRule>
  </conditionalFormatting>
  <conditionalFormatting sqref="F55">
    <cfRule type="cellIs" dxfId="12706" priority="1754" operator="lessThan">
      <formula>0</formula>
    </cfRule>
  </conditionalFormatting>
  <conditionalFormatting sqref="F55">
    <cfRule type="cellIs" dxfId="12705" priority="1755" operator="lessThan">
      <formula>0</formula>
    </cfRule>
  </conditionalFormatting>
  <conditionalFormatting sqref="F55">
    <cfRule type="cellIs" dxfId="12704" priority="1753" operator="lessThan">
      <formula>0</formula>
    </cfRule>
  </conditionalFormatting>
  <conditionalFormatting sqref="F49">
    <cfRule type="cellIs" dxfId="12703" priority="3968" operator="lessThan">
      <formula>0</formula>
    </cfRule>
  </conditionalFormatting>
  <conditionalFormatting sqref="F49">
    <cfRule type="cellIs" dxfId="12702" priority="3966" operator="lessThan">
      <formula>0</formula>
    </cfRule>
  </conditionalFormatting>
  <conditionalFormatting sqref="F49">
    <cfRule type="cellIs" dxfId="12701" priority="3967" operator="lessThan">
      <formula>0</formula>
    </cfRule>
  </conditionalFormatting>
  <conditionalFormatting sqref="F51">
    <cfRule type="cellIs" dxfId="12700" priority="2533" operator="lessThan">
      <formula>0</formula>
    </cfRule>
  </conditionalFormatting>
  <conditionalFormatting sqref="F51">
    <cfRule type="cellIs" dxfId="12699" priority="2532" operator="lessThan">
      <formula>0</formula>
    </cfRule>
  </conditionalFormatting>
  <conditionalFormatting sqref="F55">
    <cfRule type="cellIs" dxfId="12698" priority="1752" operator="lessThan">
      <formula>0</formula>
    </cfRule>
  </conditionalFormatting>
  <conditionalFormatting sqref="F55">
    <cfRule type="cellIs" dxfId="12697" priority="1750" operator="lessThan">
      <formula>0</formula>
    </cfRule>
  </conditionalFormatting>
  <conditionalFormatting sqref="F55">
    <cfRule type="cellIs" dxfId="12696" priority="1751" operator="lessThan">
      <formula>0</formula>
    </cfRule>
  </conditionalFormatting>
  <conditionalFormatting sqref="F51">
    <cfRule type="cellIs" dxfId="12695" priority="2522" operator="lessThan">
      <formula>0</formula>
    </cfRule>
  </conditionalFormatting>
  <conditionalFormatting sqref="F51">
    <cfRule type="cellIs" dxfId="12694" priority="2521" operator="lessThan">
      <formula>0</formula>
    </cfRule>
  </conditionalFormatting>
  <conditionalFormatting sqref="F55">
    <cfRule type="cellIs" dxfId="12693" priority="1748" operator="lessThan">
      <formula>0</formula>
    </cfRule>
  </conditionalFormatting>
  <conditionalFormatting sqref="F55">
    <cfRule type="cellIs" dxfId="12692" priority="1746" operator="lessThan">
      <formula>0</formula>
    </cfRule>
  </conditionalFormatting>
  <conditionalFormatting sqref="F55">
    <cfRule type="cellIs" dxfId="12691" priority="1747" operator="lessThan">
      <formula>0</formula>
    </cfRule>
  </conditionalFormatting>
  <conditionalFormatting sqref="F55">
    <cfRule type="cellIs" dxfId="12690" priority="1745" operator="lessThan">
      <formula>0</formula>
    </cfRule>
  </conditionalFormatting>
  <conditionalFormatting sqref="F55">
    <cfRule type="cellIs" dxfId="12689" priority="1744" operator="lessThan">
      <formula>0</formula>
    </cfRule>
  </conditionalFormatting>
  <conditionalFormatting sqref="F55">
    <cfRule type="cellIs" dxfId="12688" priority="1743" operator="lessThan">
      <formula>0</formula>
    </cfRule>
  </conditionalFormatting>
  <conditionalFormatting sqref="F55">
    <cfRule type="cellIs" dxfId="12687" priority="1741" operator="lessThan">
      <formula>0</formula>
    </cfRule>
  </conditionalFormatting>
  <conditionalFormatting sqref="F55">
    <cfRule type="cellIs" dxfId="12686" priority="1742" operator="lessThan">
      <formula>0</formula>
    </cfRule>
  </conditionalFormatting>
  <conditionalFormatting sqref="F55">
    <cfRule type="cellIs" dxfId="12685" priority="1740" operator="lessThan">
      <formula>0</formula>
    </cfRule>
  </conditionalFormatting>
  <conditionalFormatting sqref="F49">
    <cfRule type="cellIs" dxfId="12684" priority="3946" operator="lessThan">
      <formula>0</formula>
    </cfRule>
  </conditionalFormatting>
  <conditionalFormatting sqref="F49">
    <cfRule type="cellIs" dxfId="12683" priority="3947" operator="lessThan">
      <formula>0</formula>
    </cfRule>
  </conditionalFormatting>
  <conditionalFormatting sqref="F49">
    <cfRule type="cellIs" dxfId="12682" priority="3943" operator="lessThan">
      <formula>0</formula>
    </cfRule>
  </conditionalFormatting>
  <conditionalFormatting sqref="F49">
    <cfRule type="cellIs" dxfId="12681" priority="3940" operator="lessThan">
      <formula>0</formula>
    </cfRule>
  </conditionalFormatting>
  <conditionalFormatting sqref="F51">
    <cfRule type="cellIs" dxfId="12680" priority="2509" operator="lessThan">
      <formula>0</formula>
    </cfRule>
  </conditionalFormatting>
  <conditionalFormatting sqref="F51">
    <cfRule type="cellIs" dxfId="12679" priority="2508" operator="lessThan">
      <formula>0</formula>
    </cfRule>
  </conditionalFormatting>
  <conditionalFormatting sqref="F49">
    <cfRule type="cellIs" dxfId="12678" priority="4054" operator="lessThan">
      <formula>0</formula>
    </cfRule>
  </conditionalFormatting>
  <conditionalFormatting sqref="F49">
    <cfRule type="cellIs" dxfId="12677" priority="3945" operator="lessThan">
      <formula>0</formula>
    </cfRule>
  </conditionalFormatting>
  <conditionalFormatting sqref="F49">
    <cfRule type="cellIs" dxfId="12676" priority="3944" operator="lessThan">
      <formula>0</formula>
    </cfRule>
  </conditionalFormatting>
  <conditionalFormatting sqref="F49">
    <cfRule type="cellIs" dxfId="12675" priority="3941" operator="lessThan">
      <formula>0</formula>
    </cfRule>
  </conditionalFormatting>
  <conditionalFormatting sqref="F49">
    <cfRule type="cellIs" dxfId="12674" priority="4053" operator="lessThan">
      <formula>0</formula>
    </cfRule>
  </conditionalFormatting>
  <conditionalFormatting sqref="F49">
    <cfRule type="cellIs" dxfId="12673" priority="4029" operator="lessThan">
      <formula>0</formula>
    </cfRule>
  </conditionalFormatting>
  <conditionalFormatting sqref="F49">
    <cfRule type="cellIs" dxfId="12672" priority="4028" operator="lessThan">
      <formula>0</formula>
    </cfRule>
  </conditionalFormatting>
  <conditionalFormatting sqref="F49">
    <cfRule type="cellIs" dxfId="12671" priority="4051" operator="lessThan">
      <formula>0</formula>
    </cfRule>
  </conditionalFormatting>
  <conditionalFormatting sqref="F49">
    <cfRule type="cellIs" dxfId="12670" priority="4052" operator="lessThan">
      <formula>0</formula>
    </cfRule>
  </conditionalFormatting>
  <conditionalFormatting sqref="F49">
    <cfRule type="cellIs" dxfId="12669" priority="4050" operator="lessThan">
      <formula>0</formula>
    </cfRule>
  </conditionalFormatting>
  <conditionalFormatting sqref="F49">
    <cfRule type="cellIs" dxfId="12668" priority="4049" operator="lessThan">
      <formula>0</formula>
    </cfRule>
  </conditionalFormatting>
  <conditionalFormatting sqref="F49">
    <cfRule type="cellIs" dxfId="12667" priority="4048" operator="lessThan">
      <formula>0</formula>
    </cfRule>
  </conditionalFormatting>
  <conditionalFormatting sqref="F49">
    <cfRule type="cellIs" dxfId="12666" priority="4034" operator="lessThan">
      <formula>0</formula>
    </cfRule>
  </conditionalFormatting>
  <conditionalFormatting sqref="F49">
    <cfRule type="cellIs" dxfId="12665" priority="4033" operator="lessThan">
      <formula>0</formula>
    </cfRule>
  </conditionalFormatting>
  <conditionalFormatting sqref="F49">
    <cfRule type="cellIs" dxfId="12664" priority="4031" operator="lessThan">
      <formula>0</formula>
    </cfRule>
  </conditionalFormatting>
  <conditionalFormatting sqref="F49">
    <cfRule type="cellIs" dxfId="12663" priority="4030" operator="lessThan">
      <formula>0</formula>
    </cfRule>
  </conditionalFormatting>
  <conditionalFormatting sqref="F56">
    <cfRule type="cellIs" dxfId="12662" priority="1582" operator="lessThan">
      <formula>0</formula>
    </cfRule>
  </conditionalFormatting>
  <conditionalFormatting sqref="F56">
    <cfRule type="cellIs" dxfId="12661" priority="1580" operator="lessThan">
      <formula>0</formula>
    </cfRule>
  </conditionalFormatting>
  <conditionalFormatting sqref="F56">
    <cfRule type="cellIs" dxfId="12660" priority="1581" operator="lessThan">
      <formula>0</formula>
    </cfRule>
  </conditionalFormatting>
  <conditionalFormatting sqref="F56">
    <cfRule type="cellIs" dxfId="12659" priority="1579" operator="lessThan">
      <formula>0</formula>
    </cfRule>
  </conditionalFormatting>
  <conditionalFormatting sqref="F49">
    <cfRule type="cellIs" dxfId="12658" priority="4032" operator="lessThan">
      <formula>0</formula>
    </cfRule>
  </conditionalFormatting>
  <conditionalFormatting sqref="F49">
    <cfRule type="cellIs" dxfId="12657" priority="4027" operator="lessThan">
      <formula>0</formula>
    </cfRule>
  </conditionalFormatting>
  <conditionalFormatting sqref="F51">
    <cfRule type="cellIs" dxfId="12656" priority="2577" operator="lessThan">
      <formula>0</formula>
    </cfRule>
  </conditionalFormatting>
  <conditionalFormatting sqref="F51">
    <cfRule type="cellIs" dxfId="12655" priority="2578" operator="lessThan">
      <formula>0</formula>
    </cfRule>
  </conditionalFormatting>
  <conditionalFormatting sqref="F49">
    <cfRule type="cellIs" dxfId="12654" priority="4025" operator="lessThan">
      <formula>0</formula>
    </cfRule>
  </conditionalFormatting>
  <conditionalFormatting sqref="F49">
    <cfRule type="cellIs" dxfId="12653" priority="4026" operator="lessThan">
      <formula>0</formula>
    </cfRule>
  </conditionalFormatting>
  <conditionalFormatting sqref="F56">
    <cfRule type="cellIs" dxfId="12652" priority="1678" operator="lessThan">
      <formula>0</formula>
    </cfRule>
  </conditionalFormatting>
  <conditionalFormatting sqref="G51">
    <cfRule type="cellIs" dxfId="12651" priority="2585" operator="lessThan">
      <formula>0</formula>
    </cfRule>
  </conditionalFormatting>
  <conditionalFormatting sqref="F51">
    <cfRule type="cellIs" dxfId="12650" priority="2583" operator="lessThan">
      <formula>0</formula>
    </cfRule>
  </conditionalFormatting>
  <conditionalFormatting sqref="F51">
    <cfRule type="cellIs" dxfId="12649" priority="2584" operator="lessThan">
      <formula>0</formula>
    </cfRule>
  </conditionalFormatting>
  <conditionalFormatting sqref="F51">
    <cfRule type="cellIs" dxfId="12648" priority="2582" operator="lessThan">
      <formula>0</formula>
    </cfRule>
  </conditionalFormatting>
  <conditionalFormatting sqref="F56">
    <cfRule type="cellIs" dxfId="12647" priority="1587" operator="lessThan">
      <formula>0</formula>
    </cfRule>
  </conditionalFormatting>
  <conditionalFormatting sqref="F56">
    <cfRule type="cellIs" dxfId="12646" priority="1588" operator="lessThan">
      <formula>0</formula>
    </cfRule>
  </conditionalFormatting>
  <conditionalFormatting sqref="F56">
    <cfRule type="cellIs" dxfId="12645" priority="1586" operator="lessThan">
      <formula>0</formula>
    </cfRule>
  </conditionalFormatting>
  <conditionalFormatting sqref="F56">
    <cfRule type="cellIs" dxfId="12644" priority="1585" operator="lessThan">
      <formula>0</formula>
    </cfRule>
  </conditionalFormatting>
  <conditionalFormatting sqref="F56">
    <cfRule type="cellIs" dxfId="12643" priority="1583" operator="lessThan">
      <formula>0</formula>
    </cfRule>
  </conditionalFormatting>
  <conditionalFormatting sqref="F56">
    <cfRule type="cellIs" dxfId="12642" priority="1584" operator="lessThan">
      <formula>0</formula>
    </cfRule>
  </conditionalFormatting>
  <conditionalFormatting sqref="F56">
    <cfRule type="cellIs" dxfId="12641" priority="1609" operator="lessThan">
      <formula>0</formula>
    </cfRule>
  </conditionalFormatting>
  <conditionalFormatting sqref="F56">
    <cfRule type="cellIs" dxfId="12640" priority="1610" operator="lessThan">
      <formula>0</formula>
    </cfRule>
  </conditionalFormatting>
  <conditionalFormatting sqref="F56">
    <cfRule type="cellIs" dxfId="12639" priority="1608" operator="lessThan">
      <formula>0</formula>
    </cfRule>
  </conditionalFormatting>
  <conditionalFormatting sqref="F56">
    <cfRule type="cellIs" dxfId="12638" priority="1592" operator="lessThan">
      <formula>0</formula>
    </cfRule>
  </conditionalFormatting>
  <conditionalFormatting sqref="F56">
    <cfRule type="cellIs" dxfId="12637" priority="1591" operator="lessThan">
      <formula>0</formula>
    </cfRule>
  </conditionalFormatting>
  <conditionalFormatting sqref="F51">
    <cfRule type="cellIs" dxfId="12636" priority="2454" operator="lessThan">
      <formula>0</formula>
    </cfRule>
  </conditionalFormatting>
  <conditionalFormatting sqref="F51">
    <cfRule type="cellIs" dxfId="12635" priority="2453" operator="lessThan">
      <formula>0</formula>
    </cfRule>
  </conditionalFormatting>
  <conditionalFormatting sqref="F51">
    <cfRule type="cellIs" dxfId="12634" priority="2455" operator="lessThan">
      <formula>0</formula>
    </cfRule>
  </conditionalFormatting>
  <conditionalFormatting sqref="F51">
    <cfRule type="cellIs" dxfId="12633" priority="2452" operator="lessThan">
      <formula>0</formula>
    </cfRule>
  </conditionalFormatting>
  <conditionalFormatting sqref="F51">
    <cfRule type="cellIs" dxfId="12632" priority="2451" operator="lessThan">
      <formula>0</formula>
    </cfRule>
  </conditionalFormatting>
  <conditionalFormatting sqref="F51">
    <cfRule type="cellIs" dxfId="12631" priority="2450" operator="lessThan">
      <formula>0</formula>
    </cfRule>
  </conditionalFormatting>
  <conditionalFormatting sqref="F51">
    <cfRule type="cellIs" dxfId="12630" priority="2449" operator="lessThan">
      <formula>0</formula>
    </cfRule>
  </conditionalFormatting>
  <conditionalFormatting sqref="F51">
    <cfRule type="cellIs" dxfId="12629" priority="2448" operator="lessThan">
      <formula>0</formula>
    </cfRule>
  </conditionalFormatting>
  <conditionalFormatting sqref="F51">
    <cfRule type="cellIs" dxfId="12628" priority="2447" operator="lessThan">
      <formula>0</formula>
    </cfRule>
  </conditionalFormatting>
  <conditionalFormatting sqref="F51">
    <cfRule type="cellIs" dxfId="12627" priority="2446" operator="lessThan">
      <formula>0</formula>
    </cfRule>
  </conditionalFormatting>
  <conditionalFormatting sqref="F56">
    <cfRule type="cellIs" dxfId="12626" priority="1525" operator="lessThan">
      <formula>0</formula>
    </cfRule>
  </conditionalFormatting>
  <conditionalFormatting sqref="F56">
    <cfRule type="cellIs" dxfId="12625" priority="1524" operator="lessThan">
      <formula>0</formula>
    </cfRule>
  </conditionalFormatting>
  <conditionalFormatting sqref="F56">
    <cfRule type="cellIs" dxfId="12624" priority="1533" operator="lessThan">
      <formula>0</formula>
    </cfRule>
  </conditionalFormatting>
  <conditionalFormatting sqref="F56">
    <cfRule type="cellIs" dxfId="12623" priority="1532" operator="lessThan">
      <formula>0</formula>
    </cfRule>
  </conditionalFormatting>
  <conditionalFormatting sqref="F56">
    <cfRule type="cellIs" dxfId="12622" priority="1526" operator="lessThan">
      <formula>0</formula>
    </cfRule>
  </conditionalFormatting>
  <conditionalFormatting sqref="G57">
    <cfRule type="cellIs" dxfId="12621" priority="1523" operator="lessThan">
      <formula>0</formula>
    </cfRule>
  </conditionalFormatting>
  <conditionalFormatting sqref="F57">
    <cfRule type="cellIs" dxfId="12620" priority="1522" operator="lessThan">
      <formula>0</formula>
    </cfRule>
  </conditionalFormatting>
  <conditionalFormatting sqref="F57">
    <cfRule type="cellIs" dxfId="12619" priority="1521" operator="lessThan">
      <formula>0</formula>
    </cfRule>
  </conditionalFormatting>
  <conditionalFormatting sqref="F57">
    <cfRule type="cellIs" dxfId="12618" priority="1520" operator="lessThan">
      <formula>0</formula>
    </cfRule>
  </conditionalFormatting>
  <conditionalFormatting sqref="F57">
    <cfRule type="cellIs" dxfId="12617" priority="1519" operator="lessThan">
      <formula>0</formula>
    </cfRule>
  </conditionalFormatting>
  <conditionalFormatting sqref="F57">
    <cfRule type="cellIs" dxfId="12616" priority="1518" operator="lessThan">
      <formula>0</formula>
    </cfRule>
  </conditionalFormatting>
  <conditionalFormatting sqref="F57">
    <cfRule type="cellIs" dxfId="12615" priority="1516" operator="lessThan">
      <formula>0</formula>
    </cfRule>
  </conditionalFormatting>
  <conditionalFormatting sqref="F57">
    <cfRule type="cellIs" dxfId="12614" priority="1514" operator="lessThan">
      <formula>0</formula>
    </cfRule>
  </conditionalFormatting>
  <conditionalFormatting sqref="F57">
    <cfRule type="cellIs" dxfId="12613" priority="1515" operator="lessThan">
      <formula>0</formula>
    </cfRule>
  </conditionalFormatting>
  <conditionalFormatting sqref="F57">
    <cfRule type="cellIs" dxfId="12612" priority="1513" operator="lessThan">
      <formula>0</formula>
    </cfRule>
  </conditionalFormatting>
  <conditionalFormatting sqref="F56">
    <cfRule type="cellIs" dxfId="12611" priority="1683" operator="lessThan">
      <formula>0</formula>
    </cfRule>
  </conditionalFormatting>
  <conditionalFormatting sqref="F56">
    <cfRule type="cellIs" dxfId="12610" priority="1682" operator="lessThan">
      <formula>0</formula>
    </cfRule>
  </conditionalFormatting>
  <conditionalFormatting sqref="F56">
    <cfRule type="cellIs" dxfId="12609" priority="1680" operator="lessThan">
      <formula>0</formula>
    </cfRule>
  </conditionalFormatting>
  <conditionalFormatting sqref="F56">
    <cfRule type="cellIs" dxfId="12608" priority="1681" operator="lessThan">
      <formula>0</formula>
    </cfRule>
  </conditionalFormatting>
  <conditionalFormatting sqref="F56">
    <cfRule type="cellIs" dxfId="12607" priority="1679" operator="lessThan">
      <formula>0</formula>
    </cfRule>
  </conditionalFormatting>
  <conditionalFormatting sqref="F56">
    <cfRule type="cellIs" dxfId="12606" priority="1663" operator="lessThan">
      <formula>0</formula>
    </cfRule>
  </conditionalFormatting>
  <conditionalFormatting sqref="F49">
    <cfRule type="cellIs" dxfId="12605" priority="3970" operator="lessThan">
      <formula>0</formula>
    </cfRule>
  </conditionalFormatting>
  <conditionalFormatting sqref="F49">
    <cfRule type="cellIs" dxfId="12604" priority="3969" operator="lessThan">
      <formula>0</formula>
    </cfRule>
  </conditionalFormatting>
  <conditionalFormatting sqref="F49">
    <cfRule type="cellIs" dxfId="12603" priority="3942" operator="lessThan">
      <formula>0</formula>
    </cfRule>
  </conditionalFormatting>
  <conditionalFormatting sqref="F51">
    <cfRule type="cellIs" dxfId="12602" priority="2535" operator="lessThan">
      <formula>0</formula>
    </cfRule>
  </conditionalFormatting>
  <conditionalFormatting sqref="F51">
    <cfRule type="cellIs" dxfId="12601" priority="2534" operator="lessThan">
      <formula>0</formula>
    </cfRule>
  </conditionalFormatting>
  <conditionalFormatting sqref="F51">
    <cfRule type="cellIs" dxfId="12600" priority="2531" operator="lessThan">
      <formula>0</formula>
    </cfRule>
  </conditionalFormatting>
  <conditionalFormatting sqref="F51">
    <cfRule type="cellIs" dxfId="12599" priority="2530" operator="lessThan">
      <formula>0</formula>
    </cfRule>
  </conditionalFormatting>
  <conditionalFormatting sqref="F51">
    <cfRule type="cellIs" dxfId="12598" priority="2528" operator="lessThan">
      <formula>0</formula>
    </cfRule>
  </conditionalFormatting>
  <conditionalFormatting sqref="F51">
    <cfRule type="cellIs" dxfId="12597" priority="2529" operator="lessThan">
      <formula>0</formula>
    </cfRule>
  </conditionalFormatting>
  <conditionalFormatting sqref="F51">
    <cfRule type="cellIs" dxfId="12596" priority="2527" operator="lessThan">
      <formula>0</formula>
    </cfRule>
  </conditionalFormatting>
  <conditionalFormatting sqref="F51">
    <cfRule type="cellIs" dxfId="12595" priority="2526" operator="lessThan">
      <formula>0</formula>
    </cfRule>
  </conditionalFormatting>
  <conditionalFormatting sqref="F51">
    <cfRule type="cellIs" dxfId="12594" priority="2524" operator="lessThan">
      <formula>0</formula>
    </cfRule>
  </conditionalFormatting>
  <conditionalFormatting sqref="F51">
    <cfRule type="cellIs" dxfId="12593" priority="2525" operator="lessThan">
      <formula>0</formula>
    </cfRule>
  </conditionalFormatting>
  <conditionalFormatting sqref="F51">
    <cfRule type="cellIs" dxfId="12592" priority="2523" operator="lessThan">
      <formula>0</formula>
    </cfRule>
  </conditionalFormatting>
  <conditionalFormatting sqref="F51">
    <cfRule type="cellIs" dxfId="12591" priority="2519" operator="lessThan">
      <formula>0</formula>
    </cfRule>
  </conditionalFormatting>
  <conditionalFormatting sqref="F51">
    <cfRule type="cellIs" dxfId="12590" priority="2520" operator="lessThan">
      <formula>0</formula>
    </cfRule>
  </conditionalFormatting>
  <conditionalFormatting sqref="F51">
    <cfRule type="cellIs" dxfId="12589" priority="2518" operator="lessThan">
      <formula>0</formula>
    </cfRule>
  </conditionalFormatting>
  <conditionalFormatting sqref="F56">
    <cfRule type="cellIs" dxfId="12588" priority="1606" operator="lessThan">
      <formula>0</formula>
    </cfRule>
  </conditionalFormatting>
  <conditionalFormatting sqref="F56">
    <cfRule type="cellIs" dxfId="12587" priority="1605" operator="lessThan">
      <formula>0</formula>
    </cfRule>
  </conditionalFormatting>
  <conditionalFormatting sqref="F56">
    <cfRule type="cellIs" dxfId="12586" priority="1603" operator="lessThan">
      <formula>0</formula>
    </cfRule>
  </conditionalFormatting>
  <conditionalFormatting sqref="F56">
    <cfRule type="cellIs" dxfId="12585" priority="1604" operator="lessThan">
      <formula>0</formula>
    </cfRule>
  </conditionalFormatting>
  <conditionalFormatting sqref="F56">
    <cfRule type="cellIs" dxfId="12584" priority="1602" operator="lessThan">
      <formula>0</formula>
    </cfRule>
  </conditionalFormatting>
  <conditionalFormatting sqref="F51">
    <cfRule type="cellIs" dxfId="12583" priority="2504" operator="lessThan">
      <formula>0</formula>
    </cfRule>
  </conditionalFormatting>
  <conditionalFormatting sqref="F51">
    <cfRule type="cellIs" dxfId="12582" priority="2505" operator="lessThan">
      <formula>0</formula>
    </cfRule>
  </conditionalFormatting>
  <conditionalFormatting sqref="F51">
    <cfRule type="cellIs" dxfId="12581" priority="2498" operator="lessThan">
      <formula>0</formula>
    </cfRule>
  </conditionalFormatting>
  <conditionalFormatting sqref="F51">
    <cfRule type="cellIs" dxfId="12580" priority="2497" operator="lessThan">
      <formula>0</formula>
    </cfRule>
  </conditionalFormatting>
  <conditionalFormatting sqref="F51">
    <cfRule type="cellIs" dxfId="12579" priority="2507" operator="lessThan">
      <formula>0</formula>
    </cfRule>
  </conditionalFormatting>
  <conditionalFormatting sqref="F51">
    <cfRule type="cellIs" dxfId="12578" priority="2506" operator="lessThan">
      <formula>0</formula>
    </cfRule>
  </conditionalFormatting>
  <conditionalFormatting sqref="F51">
    <cfRule type="cellIs" dxfId="12577" priority="2502" operator="lessThan">
      <formula>0</formula>
    </cfRule>
  </conditionalFormatting>
  <conditionalFormatting sqref="F51">
    <cfRule type="cellIs" dxfId="12576" priority="2503" operator="lessThan">
      <formula>0</formula>
    </cfRule>
  </conditionalFormatting>
  <conditionalFormatting sqref="F51">
    <cfRule type="cellIs" dxfId="12575" priority="2501" operator="lessThan">
      <formula>0</formula>
    </cfRule>
  </conditionalFormatting>
  <conditionalFormatting sqref="F51">
    <cfRule type="cellIs" dxfId="12574" priority="2500" operator="lessThan">
      <formula>0</formula>
    </cfRule>
  </conditionalFormatting>
  <conditionalFormatting sqref="F51">
    <cfRule type="cellIs" dxfId="12573" priority="2499" operator="lessThan">
      <formula>0</formula>
    </cfRule>
  </conditionalFormatting>
  <conditionalFormatting sqref="F51">
    <cfRule type="cellIs" dxfId="12572" priority="2496" operator="lessThan">
      <formula>0</formula>
    </cfRule>
  </conditionalFormatting>
  <conditionalFormatting sqref="F56">
    <cfRule type="cellIs" dxfId="12571" priority="1607" operator="lessThan">
      <formula>0</formula>
    </cfRule>
  </conditionalFormatting>
  <conditionalFormatting sqref="F49">
    <cfRule type="cellIs" dxfId="12570" priority="3892" operator="lessThan">
      <formula>0</formula>
    </cfRule>
  </conditionalFormatting>
  <conditionalFormatting sqref="F49">
    <cfRule type="cellIs" dxfId="12569" priority="3893" operator="lessThan">
      <formula>0</formula>
    </cfRule>
  </conditionalFormatting>
  <conditionalFormatting sqref="F56">
    <cfRule type="cellIs" dxfId="12568" priority="1601" operator="lessThan">
      <formula>0</formula>
    </cfRule>
  </conditionalFormatting>
  <conditionalFormatting sqref="F56">
    <cfRule type="cellIs" dxfId="12567" priority="1599" operator="lessThan">
      <formula>0</formula>
    </cfRule>
  </conditionalFormatting>
  <conditionalFormatting sqref="F56">
    <cfRule type="cellIs" dxfId="12566" priority="1600" operator="lessThan">
      <formula>0</formula>
    </cfRule>
  </conditionalFormatting>
  <conditionalFormatting sqref="F56">
    <cfRule type="cellIs" dxfId="12565" priority="1598" operator="lessThan">
      <formula>0</formula>
    </cfRule>
  </conditionalFormatting>
  <conditionalFormatting sqref="F56">
    <cfRule type="cellIs" dxfId="12564" priority="1597" operator="lessThan">
      <formula>0</formula>
    </cfRule>
  </conditionalFormatting>
  <conditionalFormatting sqref="F56">
    <cfRule type="cellIs" dxfId="12563" priority="1596" operator="lessThan">
      <formula>0</formula>
    </cfRule>
  </conditionalFormatting>
  <conditionalFormatting sqref="F56">
    <cfRule type="cellIs" dxfId="12562" priority="1594" operator="lessThan">
      <formula>0</formula>
    </cfRule>
  </conditionalFormatting>
  <conditionalFormatting sqref="F56">
    <cfRule type="cellIs" dxfId="12561" priority="1595" operator="lessThan">
      <formula>0</formula>
    </cfRule>
  </conditionalFormatting>
  <conditionalFormatting sqref="F56">
    <cfRule type="cellIs" dxfId="12560" priority="1593" operator="lessThan">
      <formula>0</formula>
    </cfRule>
  </conditionalFormatting>
  <conditionalFormatting sqref="F56">
    <cfRule type="cellIs" dxfId="12559" priority="1590" operator="lessThan">
      <formula>0</formula>
    </cfRule>
  </conditionalFormatting>
  <conditionalFormatting sqref="F56">
    <cfRule type="cellIs" dxfId="12558" priority="1589" operator="lessThan">
      <formula>0</formula>
    </cfRule>
  </conditionalFormatting>
  <conditionalFormatting sqref="F49">
    <cfRule type="cellIs" dxfId="12557" priority="3890" operator="lessThan">
      <formula>0</formula>
    </cfRule>
  </conditionalFormatting>
  <conditionalFormatting sqref="F49">
    <cfRule type="cellIs" dxfId="12556" priority="3889" operator="lessThan">
      <formula>0</formula>
    </cfRule>
  </conditionalFormatting>
  <conditionalFormatting sqref="F49">
    <cfRule type="cellIs" dxfId="12555" priority="3891" operator="lessThan">
      <formula>0</formula>
    </cfRule>
  </conditionalFormatting>
  <conditionalFormatting sqref="F49">
    <cfRule type="cellIs" dxfId="12554" priority="3888" operator="lessThan">
      <formula>0</formula>
    </cfRule>
  </conditionalFormatting>
  <conditionalFormatting sqref="F49">
    <cfRule type="cellIs" dxfId="12553" priority="3886" operator="lessThan">
      <formula>0</formula>
    </cfRule>
  </conditionalFormatting>
  <conditionalFormatting sqref="F49">
    <cfRule type="cellIs" dxfId="12552" priority="3887" operator="lessThan">
      <formula>0</formula>
    </cfRule>
  </conditionalFormatting>
  <conditionalFormatting sqref="F51">
    <cfRule type="cellIs" dxfId="12551" priority="2445" operator="lessThan">
      <formula>0</formula>
    </cfRule>
  </conditionalFormatting>
  <conditionalFormatting sqref="F51">
    <cfRule type="cellIs" dxfId="12550" priority="2443" operator="lessThan">
      <formula>0</formula>
    </cfRule>
  </conditionalFormatting>
  <conditionalFormatting sqref="F51">
    <cfRule type="cellIs" dxfId="12549" priority="2444" operator="lessThan">
      <formula>0</formula>
    </cfRule>
  </conditionalFormatting>
  <conditionalFormatting sqref="F51">
    <cfRule type="cellIs" dxfId="12548" priority="2442" operator="lessThan">
      <formula>0</formula>
    </cfRule>
  </conditionalFormatting>
  <conditionalFormatting sqref="F49">
    <cfRule type="cellIs" dxfId="12547" priority="3870" operator="lessThan">
      <formula>0</formula>
    </cfRule>
  </conditionalFormatting>
  <conditionalFormatting sqref="F49">
    <cfRule type="cellIs" dxfId="12546" priority="3871" operator="lessThan">
      <formula>0</formula>
    </cfRule>
  </conditionalFormatting>
  <conditionalFormatting sqref="F51">
    <cfRule type="cellIs" dxfId="12545" priority="2422" operator="lessThan">
      <formula>0</formula>
    </cfRule>
  </conditionalFormatting>
  <conditionalFormatting sqref="F51">
    <cfRule type="cellIs" dxfId="12544" priority="2436" operator="lessThan">
      <formula>0</formula>
    </cfRule>
  </conditionalFormatting>
  <conditionalFormatting sqref="F51">
    <cfRule type="cellIs" dxfId="12543" priority="2435" operator="lessThan">
      <formula>0</formula>
    </cfRule>
  </conditionalFormatting>
  <conditionalFormatting sqref="F51">
    <cfRule type="cellIs" dxfId="12542" priority="2434" operator="lessThan">
      <formula>0</formula>
    </cfRule>
  </conditionalFormatting>
  <conditionalFormatting sqref="F51">
    <cfRule type="cellIs" dxfId="12541" priority="2433" operator="lessThan">
      <formula>0</formula>
    </cfRule>
  </conditionalFormatting>
  <conditionalFormatting sqref="F51">
    <cfRule type="cellIs" dxfId="12540" priority="2432" operator="lessThan">
      <formula>0</formula>
    </cfRule>
  </conditionalFormatting>
  <conditionalFormatting sqref="F51">
    <cfRule type="cellIs" dxfId="12539" priority="2431" operator="lessThan">
      <formula>0</formula>
    </cfRule>
  </conditionalFormatting>
  <conditionalFormatting sqref="F51">
    <cfRule type="cellIs" dxfId="12538" priority="2424" operator="lessThan">
      <formula>0</formula>
    </cfRule>
  </conditionalFormatting>
  <conditionalFormatting sqref="F51">
    <cfRule type="cellIs" dxfId="12537" priority="2423" operator="lessThan">
      <formula>0</formula>
    </cfRule>
  </conditionalFormatting>
  <conditionalFormatting sqref="F51">
    <cfRule type="cellIs" dxfId="12536" priority="2421" operator="lessThan">
      <formula>0</formula>
    </cfRule>
  </conditionalFormatting>
  <conditionalFormatting sqref="F49">
    <cfRule type="cellIs" dxfId="12535" priority="3867" operator="lessThan">
      <formula>0</formula>
    </cfRule>
  </conditionalFormatting>
  <conditionalFormatting sqref="F49">
    <cfRule type="cellIs" dxfId="12534" priority="3868" operator="lessThan">
      <formula>0</formula>
    </cfRule>
  </conditionalFormatting>
  <conditionalFormatting sqref="F49">
    <cfRule type="cellIs" dxfId="12533" priority="3869" operator="lessThan">
      <formula>0</formula>
    </cfRule>
  </conditionalFormatting>
  <conditionalFormatting sqref="F51">
    <cfRule type="cellIs" dxfId="12532" priority="2430" operator="lessThan">
      <formula>0</formula>
    </cfRule>
  </conditionalFormatting>
  <conditionalFormatting sqref="F51">
    <cfRule type="cellIs" dxfId="12531" priority="2429" operator="lessThan">
      <formula>0</formula>
    </cfRule>
  </conditionalFormatting>
  <conditionalFormatting sqref="F51">
    <cfRule type="cellIs" dxfId="12530" priority="2428" operator="lessThan">
      <formula>0</formula>
    </cfRule>
  </conditionalFormatting>
  <conditionalFormatting sqref="F51">
    <cfRule type="cellIs" dxfId="12529" priority="2427" operator="lessThan">
      <formula>0</formula>
    </cfRule>
  </conditionalFormatting>
  <conditionalFormatting sqref="F51">
    <cfRule type="cellIs" dxfId="12528" priority="2425" operator="lessThan">
      <formula>0</formula>
    </cfRule>
  </conditionalFormatting>
  <conditionalFormatting sqref="F51">
    <cfRule type="cellIs" dxfId="12527" priority="2426" operator="lessThan">
      <formula>0</formula>
    </cfRule>
  </conditionalFormatting>
  <conditionalFormatting sqref="F57">
    <cfRule type="cellIs" dxfId="12526" priority="1517" operator="lessThan">
      <formula>0</formula>
    </cfRule>
  </conditionalFormatting>
  <conditionalFormatting sqref="F56">
    <cfRule type="cellIs" dxfId="12525" priority="1535" operator="lessThan">
      <formula>0</formula>
    </cfRule>
  </conditionalFormatting>
  <conditionalFormatting sqref="F56">
    <cfRule type="cellIs" dxfId="12524" priority="1534" operator="lessThan">
      <formula>0</formula>
    </cfRule>
  </conditionalFormatting>
  <conditionalFormatting sqref="F56">
    <cfRule type="cellIs" dxfId="12523" priority="1531" operator="lessThan">
      <formula>0</formula>
    </cfRule>
  </conditionalFormatting>
  <conditionalFormatting sqref="F56">
    <cfRule type="cellIs" dxfId="12522" priority="1530" operator="lessThan">
      <formula>0</formula>
    </cfRule>
  </conditionalFormatting>
  <conditionalFormatting sqref="F56">
    <cfRule type="cellIs" dxfId="12521" priority="1528" operator="lessThan">
      <formula>0</formula>
    </cfRule>
  </conditionalFormatting>
  <conditionalFormatting sqref="F56">
    <cfRule type="cellIs" dxfId="12520" priority="1529" operator="lessThan">
      <formula>0</formula>
    </cfRule>
  </conditionalFormatting>
  <conditionalFormatting sqref="F56">
    <cfRule type="cellIs" dxfId="12519" priority="1527" operator="lessThan">
      <formula>0</formula>
    </cfRule>
  </conditionalFormatting>
  <conditionalFormatting sqref="F55">
    <cfRule type="cellIs" dxfId="12518" priority="1780" operator="lessThan">
      <formula>0</formula>
    </cfRule>
  </conditionalFormatting>
  <conditionalFormatting sqref="F55">
    <cfRule type="cellIs" dxfId="12517" priority="1778" operator="lessThan">
      <formula>0</formula>
    </cfRule>
  </conditionalFormatting>
  <conditionalFormatting sqref="F55">
    <cfRule type="cellIs" dxfId="12516" priority="1779" operator="lessThan">
      <formula>0</formula>
    </cfRule>
  </conditionalFormatting>
  <conditionalFormatting sqref="F55">
    <cfRule type="cellIs" dxfId="12515" priority="1777" operator="lessThan">
      <formula>0</formula>
    </cfRule>
  </conditionalFormatting>
  <conditionalFormatting sqref="F55">
    <cfRule type="cellIs" dxfId="12514" priority="1807" operator="lessThan">
      <formula>0</formula>
    </cfRule>
  </conditionalFormatting>
  <conditionalFormatting sqref="F55">
    <cfRule type="cellIs" dxfId="12513" priority="1808" operator="lessThan">
      <formula>0</formula>
    </cfRule>
  </conditionalFormatting>
  <conditionalFormatting sqref="F55">
    <cfRule type="cellIs" dxfId="12512" priority="1806" operator="lessThan">
      <formula>0</formula>
    </cfRule>
  </conditionalFormatting>
  <conditionalFormatting sqref="F55">
    <cfRule type="cellIs" dxfId="12511" priority="1784" operator="lessThan">
      <formula>0</formula>
    </cfRule>
  </conditionalFormatting>
  <conditionalFormatting sqref="F55">
    <cfRule type="cellIs" dxfId="12510" priority="1783" operator="lessThan">
      <formula>0</formula>
    </cfRule>
  </conditionalFormatting>
  <conditionalFormatting sqref="F55">
    <cfRule type="cellIs" dxfId="12509" priority="1785" operator="lessThan">
      <formula>0</formula>
    </cfRule>
  </conditionalFormatting>
  <conditionalFormatting sqref="F55">
    <cfRule type="cellIs" dxfId="12508" priority="1790" operator="lessThan">
      <formula>0</formula>
    </cfRule>
  </conditionalFormatting>
  <conditionalFormatting sqref="F55">
    <cfRule type="cellIs" dxfId="12507" priority="1789" operator="lessThan">
      <formula>0</formula>
    </cfRule>
  </conditionalFormatting>
  <conditionalFormatting sqref="F55">
    <cfRule type="cellIs" dxfId="12506" priority="1786" operator="lessThan">
      <formula>0</formula>
    </cfRule>
  </conditionalFormatting>
  <conditionalFormatting sqref="F55">
    <cfRule type="cellIs" dxfId="12505" priority="1782" operator="lessThan">
      <formula>0</formula>
    </cfRule>
  </conditionalFormatting>
  <conditionalFormatting sqref="F55">
    <cfRule type="cellIs" dxfId="12504" priority="1781" operator="lessThan">
      <formula>0</formula>
    </cfRule>
  </conditionalFormatting>
  <conditionalFormatting sqref="F55">
    <cfRule type="cellIs" dxfId="12503" priority="1805" operator="lessThan">
      <formula>0</formula>
    </cfRule>
  </conditionalFormatting>
  <conditionalFormatting sqref="F55">
    <cfRule type="cellIs" dxfId="12502" priority="1804" operator="lessThan">
      <formula>0</formula>
    </cfRule>
  </conditionalFormatting>
  <conditionalFormatting sqref="F55">
    <cfRule type="cellIs" dxfId="12501" priority="1803" operator="lessThan">
      <formula>0</formula>
    </cfRule>
  </conditionalFormatting>
  <conditionalFormatting sqref="F55">
    <cfRule type="cellIs" dxfId="12500" priority="1801" operator="lessThan">
      <formula>0</formula>
    </cfRule>
  </conditionalFormatting>
  <conditionalFormatting sqref="F55">
    <cfRule type="cellIs" dxfId="12499" priority="1802" operator="lessThan">
      <formula>0</formula>
    </cfRule>
  </conditionalFormatting>
  <conditionalFormatting sqref="F55">
    <cfRule type="cellIs" dxfId="12498" priority="1800" operator="lessThan">
      <formula>0</formula>
    </cfRule>
  </conditionalFormatting>
  <conditionalFormatting sqref="F55">
    <cfRule type="cellIs" dxfId="12497" priority="1799" operator="lessThan">
      <formula>0</formula>
    </cfRule>
  </conditionalFormatting>
  <conditionalFormatting sqref="F55">
    <cfRule type="cellIs" dxfId="12496" priority="1797" operator="lessThan">
      <formula>0</formula>
    </cfRule>
  </conditionalFormatting>
  <conditionalFormatting sqref="F55">
    <cfRule type="cellIs" dxfId="12495" priority="1798" operator="lessThan">
      <formula>0</formula>
    </cfRule>
  </conditionalFormatting>
  <conditionalFormatting sqref="F55">
    <cfRule type="cellIs" dxfId="12494" priority="1796" operator="lessThan">
      <formula>0</formula>
    </cfRule>
  </conditionalFormatting>
  <conditionalFormatting sqref="F55">
    <cfRule type="cellIs" dxfId="12493" priority="1795" operator="lessThan">
      <formula>0</formula>
    </cfRule>
  </conditionalFormatting>
  <conditionalFormatting sqref="F55">
    <cfRule type="cellIs" dxfId="12492" priority="1794" operator="lessThan">
      <formula>0</formula>
    </cfRule>
  </conditionalFormatting>
  <conditionalFormatting sqref="F55">
    <cfRule type="cellIs" dxfId="12491" priority="1792" operator="lessThan">
      <formula>0</formula>
    </cfRule>
  </conditionalFormatting>
  <conditionalFormatting sqref="F55">
    <cfRule type="cellIs" dxfId="12490" priority="1793" operator="lessThan">
      <formula>0</formula>
    </cfRule>
  </conditionalFormatting>
  <conditionalFormatting sqref="F55">
    <cfRule type="cellIs" dxfId="12489" priority="1791" operator="lessThan">
      <formula>0</formula>
    </cfRule>
  </conditionalFormatting>
  <conditionalFormatting sqref="F55">
    <cfRule type="cellIs" dxfId="12488" priority="1788" operator="lessThan">
      <formula>0</formula>
    </cfRule>
  </conditionalFormatting>
  <conditionalFormatting sqref="F55">
    <cfRule type="cellIs" dxfId="12487" priority="1787" operator="lessThan">
      <formula>0</formula>
    </cfRule>
  </conditionalFormatting>
  <conditionalFormatting sqref="F55">
    <cfRule type="cellIs" dxfId="12486" priority="1776" operator="lessThan">
      <formula>0</formula>
    </cfRule>
  </conditionalFormatting>
  <conditionalFormatting sqref="F55">
    <cfRule type="cellIs" dxfId="12485" priority="1774" operator="lessThan">
      <formula>0</formula>
    </cfRule>
  </conditionalFormatting>
  <conditionalFormatting sqref="F55">
    <cfRule type="cellIs" dxfId="12484" priority="1775" operator="lessThan">
      <formula>0</formula>
    </cfRule>
  </conditionalFormatting>
  <conditionalFormatting sqref="F55">
    <cfRule type="cellIs" dxfId="12483" priority="1773" operator="lessThan">
      <formula>0</formula>
    </cfRule>
  </conditionalFormatting>
  <conditionalFormatting sqref="F55">
    <cfRule type="cellIs" dxfId="12482" priority="1772" operator="lessThan">
      <formula>0</formula>
    </cfRule>
  </conditionalFormatting>
  <conditionalFormatting sqref="F55">
    <cfRule type="cellIs" dxfId="12481" priority="1771" operator="lessThan">
      <formula>0</formula>
    </cfRule>
  </conditionalFormatting>
  <conditionalFormatting sqref="F55">
    <cfRule type="cellIs" dxfId="12480" priority="1769" operator="lessThan">
      <formula>0</formula>
    </cfRule>
  </conditionalFormatting>
  <conditionalFormatting sqref="F55">
    <cfRule type="cellIs" dxfId="12479" priority="1770" operator="lessThan">
      <formula>0</formula>
    </cfRule>
  </conditionalFormatting>
  <conditionalFormatting sqref="F55">
    <cfRule type="cellIs" dxfId="12478" priority="1768" operator="lessThan">
      <formula>0</formula>
    </cfRule>
  </conditionalFormatting>
  <conditionalFormatting sqref="F55">
    <cfRule type="cellIs" dxfId="12477" priority="1767" operator="lessThan">
      <formula>0</formula>
    </cfRule>
  </conditionalFormatting>
  <conditionalFormatting sqref="I71:I72">
    <cfRule type="cellIs" dxfId="12476" priority="3650" operator="lessThan">
      <formula>0</formula>
    </cfRule>
  </conditionalFormatting>
  <conditionalFormatting sqref="H71:H72">
    <cfRule type="cellIs" dxfId="12475" priority="3648" operator="lessThan">
      <formula>0</formula>
    </cfRule>
  </conditionalFormatting>
  <conditionalFormatting sqref="H71:H72">
    <cfRule type="cellIs" dxfId="12474" priority="3649" operator="lessThan">
      <formula>0</formula>
    </cfRule>
  </conditionalFormatting>
  <conditionalFormatting sqref="H71:H72">
    <cfRule type="cellIs" dxfId="12473" priority="3647" operator="lessThan">
      <formula>0</formula>
    </cfRule>
  </conditionalFormatting>
  <conditionalFormatting sqref="H71:H72">
    <cfRule type="cellIs" dxfId="12472" priority="3646" operator="lessThan">
      <formula>0</formula>
    </cfRule>
  </conditionalFormatting>
  <conditionalFormatting sqref="H71:H72">
    <cfRule type="cellIs" dxfId="12471" priority="3645" operator="lessThan">
      <formula>0</formula>
    </cfRule>
  </conditionalFormatting>
  <conditionalFormatting sqref="H71:H72">
    <cfRule type="cellIs" dxfId="12470" priority="3644" operator="lessThan">
      <formula>0</formula>
    </cfRule>
  </conditionalFormatting>
  <conditionalFormatting sqref="H71:H72">
    <cfRule type="cellIs" dxfId="12469" priority="3643" operator="lessThan">
      <formula>0</formula>
    </cfRule>
  </conditionalFormatting>
  <conditionalFormatting sqref="H71:H72">
    <cfRule type="cellIs" dxfId="12468" priority="3638" operator="lessThan">
      <formula>0</formula>
    </cfRule>
  </conditionalFormatting>
  <conditionalFormatting sqref="H71:H72">
    <cfRule type="cellIs" dxfId="12467" priority="3639" operator="lessThan">
      <formula>0</formula>
    </cfRule>
  </conditionalFormatting>
  <conditionalFormatting sqref="H71:H72">
    <cfRule type="cellIs" dxfId="12466" priority="3642" operator="lessThan">
      <formula>0</formula>
    </cfRule>
  </conditionalFormatting>
  <conditionalFormatting sqref="H71:H72">
    <cfRule type="cellIs" dxfId="12465" priority="3641" operator="lessThan">
      <formula>0</formula>
    </cfRule>
  </conditionalFormatting>
  <conditionalFormatting sqref="H71:H72">
    <cfRule type="cellIs" dxfId="12464" priority="3640" operator="lessThan">
      <formula>0</formula>
    </cfRule>
  </conditionalFormatting>
  <conditionalFormatting sqref="H71:H72">
    <cfRule type="cellIs" dxfId="12463" priority="3636" operator="lessThan">
      <formula>0</formula>
    </cfRule>
  </conditionalFormatting>
  <conditionalFormatting sqref="H71:H72">
    <cfRule type="cellIs" dxfId="12462" priority="3635" operator="lessThan">
      <formula>0</formula>
    </cfRule>
  </conditionalFormatting>
  <conditionalFormatting sqref="H71:H72">
    <cfRule type="cellIs" dxfId="12461" priority="3637" operator="lessThan">
      <formula>0</formula>
    </cfRule>
  </conditionalFormatting>
  <conditionalFormatting sqref="H71:H72">
    <cfRule type="cellIs" dxfId="12460" priority="3634" operator="lessThan">
      <formula>0</formula>
    </cfRule>
  </conditionalFormatting>
  <conditionalFormatting sqref="H71:H72">
    <cfRule type="cellIs" dxfId="12459" priority="3633" operator="lessThan">
      <formula>0</formula>
    </cfRule>
  </conditionalFormatting>
  <conditionalFormatting sqref="H71:H72">
    <cfRule type="cellIs" dxfId="12458" priority="3626" operator="lessThan">
      <formula>0</formula>
    </cfRule>
  </conditionalFormatting>
  <conditionalFormatting sqref="H71:H72">
    <cfRule type="cellIs" dxfId="12457" priority="3627" operator="lessThan">
      <formula>0</formula>
    </cfRule>
  </conditionalFormatting>
  <conditionalFormatting sqref="H71:H72">
    <cfRule type="cellIs" dxfId="12456" priority="3630" operator="lessThan">
      <formula>0</formula>
    </cfRule>
  </conditionalFormatting>
  <conditionalFormatting sqref="H71:H72">
    <cfRule type="cellIs" dxfId="12455" priority="3629" operator="lessThan">
      <formula>0</formula>
    </cfRule>
  </conditionalFormatting>
  <conditionalFormatting sqref="H71:H72">
    <cfRule type="cellIs" dxfId="12454" priority="3628" operator="lessThan">
      <formula>0</formula>
    </cfRule>
  </conditionalFormatting>
  <conditionalFormatting sqref="H71:H72">
    <cfRule type="cellIs" dxfId="12453" priority="3632" operator="lessThan">
      <formula>0</formula>
    </cfRule>
  </conditionalFormatting>
  <conditionalFormatting sqref="H71:H72">
    <cfRule type="cellIs" dxfId="12452" priority="3631" operator="lessThan">
      <formula>0</formula>
    </cfRule>
  </conditionalFormatting>
  <conditionalFormatting sqref="H71:H72">
    <cfRule type="cellIs" dxfId="12451" priority="3620" operator="lessThan">
      <formula>0</formula>
    </cfRule>
  </conditionalFormatting>
  <conditionalFormatting sqref="H71:H72">
    <cfRule type="cellIs" dxfId="12450" priority="3625" operator="lessThan">
      <formula>0</formula>
    </cfRule>
  </conditionalFormatting>
  <conditionalFormatting sqref="H71:H72">
    <cfRule type="cellIs" dxfId="12449" priority="3623" operator="lessThan">
      <formula>0</formula>
    </cfRule>
  </conditionalFormatting>
  <conditionalFormatting sqref="H71:H72">
    <cfRule type="cellIs" dxfId="12448" priority="3624" operator="lessThan">
      <formula>0</formula>
    </cfRule>
  </conditionalFormatting>
  <conditionalFormatting sqref="H71:H72">
    <cfRule type="cellIs" dxfId="12447" priority="3622" operator="lessThan">
      <formula>0</formula>
    </cfRule>
  </conditionalFormatting>
  <conditionalFormatting sqref="H71:H72">
    <cfRule type="cellIs" dxfId="12446" priority="3621" operator="lessThan">
      <formula>0</formula>
    </cfRule>
  </conditionalFormatting>
  <conditionalFormatting sqref="H71:H72">
    <cfRule type="cellIs" dxfId="12445" priority="3618" operator="lessThan">
      <formula>0</formula>
    </cfRule>
  </conditionalFormatting>
  <conditionalFormatting sqref="H71:H72">
    <cfRule type="cellIs" dxfId="12444" priority="3619" operator="lessThan">
      <formula>0</formula>
    </cfRule>
  </conditionalFormatting>
  <conditionalFormatting sqref="H71:H72">
    <cfRule type="cellIs" dxfId="12443" priority="3614" operator="lessThan">
      <formula>0</formula>
    </cfRule>
  </conditionalFormatting>
  <conditionalFormatting sqref="H71:H72">
    <cfRule type="cellIs" dxfId="12442" priority="3613" operator="lessThan">
      <formula>0</formula>
    </cfRule>
  </conditionalFormatting>
  <conditionalFormatting sqref="H71:H72">
    <cfRule type="cellIs" dxfId="12441" priority="3617" operator="lessThan">
      <formula>0</formula>
    </cfRule>
  </conditionalFormatting>
  <conditionalFormatting sqref="H71:H72">
    <cfRule type="cellIs" dxfId="12440" priority="3616" operator="lessThan">
      <formula>0</formula>
    </cfRule>
  </conditionalFormatting>
  <conditionalFormatting sqref="H71:H72">
    <cfRule type="cellIs" dxfId="12439" priority="3615" operator="lessThan">
      <formula>0</formula>
    </cfRule>
  </conditionalFormatting>
  <conditionalFormatting sqref="H71:H72">
    <cfRule type="cellIs" dxfId="12438" priority="3609" operator="lessThan">
      <formula>0</formula>
    </cfRule>
  </conditionalFormatting>
  <conditionalFormatting sqref="H71:H72">
    <cfRule type="cellIs" dxfId="12437" priority="3608" operator="lessThan">
      <formula>0</formula>
    </cfRule>
  </conditionalFormatting>
  <conditionalFormatting sqref="H71:H72">
    <cfRule type="cellIs" dxfId="12436" priority="3605" operator="lessThan">
      <formula>0</formula>
    </cfRule>
  </conditionalFormatting>
  <conditionalFormatting sqref="H71:H72">
    <cfRule type="cellIs" dxfId="12435" priority="3612" operator="lessThan">
      <formula>0</formula>
    </cfRule>
  </conditionalFormatting>
  <conditionalFormatting sqref="H71:H72">
    <cfRule type="cellIs" dxfId="12434" priority="3611" operator="lessThan">
      <formula>0</formula>
    </cfRule>
  </conditionalFormatting>
  <conditionalFormatting sqref="H71:H72">
    <cfRule type="cellIs" dxfId="12433" priority="3610" operator="lessThan">
      <formula>0</formula>
    </cfRule>
  </conditionalFormatting>
  <conditionalFormatting sqref="H71:H72">
    <cfRule type="cellIs" dxfId="12432" priority="3600" operator="lessThan">
      <formula>0</formula>
    </cfRule>
  </conditionalFormatting>
  <conditionalFormatting sqref="H71:H72">
    <cfRule type="cellIs" dxfId="12431" priority="3606" operator="lessThan">
      <formula>0</formula>
    </cfRule>
  </conditionalFormatting>
  <conditionalFormatting sqref="H71:H72">
    <cfRule type="cellIs" dxfId="12430" priority="3607" operator="lessThan">
      <formula>0</formula>
    </cfRule>
  </conditionalFormatting>
  <conditionalFormatting sqref="H71:H72">
    <cfRule type="cellIs" dxfId="12429" priority="3603" operator="lessThan">
      <formula>0</formula>
    </cfRule>
  </conditionalFormatting>
  <conditionalFormatting sqref="H71:H72">
    <cfRule type="cellIs" dxfId="12428" priority="3604" operator="lessThan">
      <formula>0</formula>
    </cfRule>
  </conditionalFormatting>
  <conditionalFormatting sqref="H71:H72">
    <cfRule type="cellIs" dxfId="12427" priority="3602" operator="lessThan">
      <formula>0</formula>
    </cfRule>
  </conditionalFormatting>
  <conditionalFormatting sqref="H71:H72">
    <cfRule type="cellIs" dxfId="12426" priority="3601" operator="lessThan">
      <formula>0</formula>
    </cfRule>
  </conditionalFormatting>
  <conditionalFormatting sqref="H71:H72">
    <cfRule type="cellIs" dxfId="12425" priority="3599" operator="lessThan">
      <formula>0</formula>
    </cfRule>
  </conditionalFormatting>
  <conditionalFormatting sqref="H71:H72">
    <cfRule type="cellIs" dxfId="12424" priority="3598" operator="lessThan">
      <formula>0</formula>
    </cfRule>
  </conditionalFormatting>
  <conditionalFormatting sqref="H71:H72">
    <cfRule type="cellIs" dxfId="12423" priority="3597" operator="lessThan">
      <formula>0</formula>
    </cfRule>
  </conditionalFormatting>
  <conditionalFormatting sqref="H71:H72">
    <cfRule type="cellIs" dxfId="12422" priority="3595" operator="lessThan">
      <formula>0</formula>
    </cfRule>
  </conditionalFormatting>
  <conditionalFormatting sqref="H71:H72">
    <cfRule type="cellIs" dxfId="12421" priority="3596" operator="lessThan">
      <formula>0</formula>
    </cfRule>
  </conditionalFormatting>
  <conditionalFormatting sqref="H71:H72">
    <cfRule type="cellIs" dxfId="12420" priority="3594" operator="lessThan">
      <formula>0</formula>
    </cfRule>
  </conditionalFormatting>
  <conditionalFormatting sqref="H71:H72">
    <cfRule type="cellIs" dxfId="12419" priority="3592" operator="lessThan">
      <formula>0</formula>
    </cfRule>
  </conditionalFormatting>
  <conditionalFormatting sqref="H71:H72">
    <cfRule type="cellIs" dxfId="12418" priority="3593" operator="lessThan">
      <formula>0</formula>
    </cfRule>
  </conditionalFormatting>
  <conditionalFormatting sqref="H71:H72">
    <cfRule type="cellIs" dxfId="12417" priority="3589" operator="lessThan">
      <formula>0</formula>
    </cfRule>
  </conditionalFormatting>
  <conditionalFormatting sqref="H71:H72">
    <cfRule type="cellIs" dxfId="12416" priority="3588" operator="lessThan">
      <formula>0</formula>
    </cfRule>
  </conditionalFormatting>
  <conditionalFormatting sqref="H71:H72">
    <cfRule type="cellIs" dxfId="12415" priority="3587" operator="lessThan">
      <formula>0</formula>
    </cfRule>
  </conditionalFormatting>
  <conditionalFormatting sqref="H71:H72">
    <cfRule type="cellIs" dxfId="12414" priority="3591" operator="lessThan">
      <formula>0</formula>
    </cfRule>
  </conditionalFormatting>
  <conditionalFormatting sqref="H71:H72">
    <cfRule type="cellIs" dxfId="12413" priority="3590" operator="lessThan">
      <formula>0</formula>
    </cfRule>
  </conditionalFormatting>
  <conditionalFormatting sqref="L71:L74 L80 L76">
    <cfRule type="cellIs" dxfId="12412" priority="3048" operator="lessThan">
      <formula>0</formula>
    </cfRule>
  </conditionalFormatting>
  <conditionalFormatting sqref="L71:L74 L80 L76">
    <cfRule type="cellIs" dxfId="12411" priority="3047" operator="lessThan">
      <formula>0</formula>
    </cfRule>
  </conditionalFormatting>
  <conditionalFormatting sqref="L71:L74 L80 L76">
    <cfRule type="cellIs" dxfId="12410" priority="3045" operator="lessThan">
      <formula>0</formula>
    </cfRule>
  </conditionalFormatting>
  <conditionalFormatting sqref="L71:L74 L80 L76">
    <cfRule type="cellIs" dxfId="12409" priority="3046" operator="lessThan">
      <formula>0</formula>
    </cfRule>
  </conditionalFormatting>
  <conditionalFormatting sqref="L71:L74 L80 L76">
    <cfRule type="cellIs" dxfId="12408" priority="3044" operator="lessThan">
      <formula>0</formula>
    </cfRule>
  </conditionalFormatting>
  <conditionalFormatting sqref="L71:L74 L80 L76">
    <cfRule type="cellIs" dxfId="12407" priority="3061" operator="lessThan">
      <formula>0</formula>
    </cfRule>
  </conditionalFormatting>
  <conditionalFormatting sqref="L71:L74 L80 L76">
    <cfRule type="cellIs" dxfId="12406" priority="3062" operator="lessThan">
      <formula>0</formula>
    </cfRule>
  </conditionalFormatting>
  <conditionalFormatting sqref="L71:L74 L80 L76">
    <cfRule type="cellIs" dxfId="12405" priority="3060" operator="lessThan">
      <formula>0</formula>
    </cfRule>
  </conditionalFormatting>
  <conditionalFormatting sqref="L71:L74 L80 L76">
    <cfRule type="cellIs" dxfId="12404" priority="3073" operator="lessThan">
      <formula>0</formula>
    </cfRule>
  </conditionalFormatting>
  <conditionalFormatting sqref="L71:L74 L80 L76">
    <cfRule type="cellIs" dxfId="12403" priority="3058" operator="lessThan">
      <formula>0</formula>
    </cfRule>
  </conditionalFormatting>
  <conditionalFormatting sqref="L71:L74 L80 L76">
    <cfRule type="cellIs" dxfId="12402" priority="3056" operator="lessThan">
      <formula>0</formula>
    </cfRule>
  </conditionalFormatting>
  <conditionalFormatting sqref="L71:L74 L80 L76">
    <cfRule type="cellIs" dxfId="12401" priority="3057" operator="lessThan">
      <formula>0</formula>
    </cfRule>
  </conditionalFormatting>
  <conditionalFormatting sqref="L71:L74 L80 L76">
    <cfRule type="cellIs" dxfId="12400" priority="3055" operator="lessThan">
      <formula>0</formula>
    </cfRule>
  </conditionalFormatting>
  <conditionalFormatting sqref="M71:M74 M80 M76">
    <cfRule type="cellIs" dxfId="12399" priority="3074" operator="lessThan">
      <formula>0</formula>
    </cfRule>
  </conditionalFormatting>
  <conditionalFormatting sqref="L71:L74 L80 L76">
    <cfRule type="cellIs" dxfId="12398" priority="3071" operator="lessThan">
      <formula>0</formula>
    </cfRule>
  </conditionalFormatting>
  <conditionalFormatting sqref="L71:L74 L80 L76">
    <cfRule type="cellIs" dxfId="12397" priority="3070" operator="lessThan">
      <formula>0</formula>
    </cfRule>
  </conditionalFormatting>
  <conditionalFormatting sqref="L71:L74 L80 L76">
    <cfRule type="cellIs" dxfId="12396" priority="3072" operator="lessThan">
      <formula>0</formula>
    </cfRule>
  </conditionalFormatting>
  <conditionalFormatting sqref="L71:L74 L80 L76">
    <cfRule type="cellIs" dxfId="12395" priority="3069" operator="lessThan">
      <formula>0</formula>
    </cfRule>
  </conditionalFormatting>
  <conditionalFormatting sqref="L71:L74 L80 L76">
    <cfRule type="cellIs" dxfId="12394" priority="3068" operator="lessThan">
      <formula>0</formula>
    </cfRule>
  </conditionalFormatting>
  <conditionalFormatting sqref="L71:L74 L80 L76">
    <cfRule type="cellIs" dxfId="12393" priority="3067" operator="lessThan">
      <formula>0</formula>
    </cfRule>
  </conditionalFormatting>
  <conditionalFormatting sqref="L71:L74 L80 L76">
    <cfRule type="cellIs" dxfId="12392" priority="3066" operator="lessThan">
      <formula>0</formula>
    </cfRule>
  </conditionalFormatting>
  <conditionalFormatting sqref="L71:L74 L80 L76">
    <cfRule type="cellIs" dxfId="12391" priority="3065" operator="lessThan">
      <formula>0</formula>
    </cfRule>
  </conditionalFormatting>
  <conditionalFormatting sqref="L71:L74 L80 L76">
    <cfRule type="cellIs" dxfId="12390" priority="3064" operator="lessThan">
      <formula>0</formula>
    </cfRule>
  </conditionalFormatting>
  <conditionalFormatting sqref="L71:L74 L80 L76">
    <cfRule type="cellIs" dxfId="12389" priority="3063" operator="lessThan">
      <formula>0</formula>
    </cfRule>
  </conditionalFormatting>
  <conditionalFormatting sqref="L71:L74 L80 L76">
    <cfRule type="cellIs" dxfId="12388" priority="3051" operator="lessThan">
      <formula>0</formula>
    </cfRule>
  </conditionalFormatting>
  <conditionalFormatting sqref="L71:L74 L80 L76">
    <cfRule type="cellIs" dxfId="12387" priority="3054" operator="lessThan">
      <formula>0</formula>
    </cfRule>
  </conditionalFormatting>
  <conditionalFormatting sqref="L71:L74 L80 L76">
    <cfRule type="cellIs" dxfId="12386" priority="3059" operator="lessThan">
      <formula>0</formula>
    </cfRule>
  </conditionalFormatting>
  <conditionalFormatting sqref="L71:L74 L80 L76">
    <cfRule type="cellIs" dxfId="12385" priority="3053" operator="lessThan">
      <formula>0</formula>
    </cfRule>
  </conditionalFormatting>
  <conditionalFormatting sqref="L71:L74 L80 L76">
    <cfRule type="cellIs" dxfId="12384" priority="3052" operator="lessThan">
      <formula>0</formula>
    </cfRule>
  </conditionalFormatting>
  <conditionalFormatting sqref="L71:L74 L80 L76">
    <cfRule type="cellIs" dxfId="12383" priority="3050" operator="lessThan">
      <formula>0</formula>
    </cfRule>
  </conditionalFormatting>
  <conditionalFormatting sqref="L71:L74 L80 L76">
    <cfRule type="cellIs" dxfId="12382" priority="3049" operator="lessThan">
      <formula>0</formula>
    </cfRule>
  </conditionalFormatting>
  <conditionalFormatting sqref="L71:L74 L80 L76">
    <cfRule type="cellIs" dxfId="12381" priority="3042" operator="lessThan">
      <formula>0</formula>
    </cfRule>
  </conditionalFormatting>
  <conditionalFormatting sqref="L71:L74 L80 L76">
    <cfRule type="cellIs" dxfId="12380" priority="3041" operator="lessThan">
      <formula>0</formula>
    </cfRule>
  </conditionalFormatting>
  <conditionalFormatting sqref="L71:L74 L80 L76">
    <cfRule type="cellIs" dxfId="12379" priority="3043" operator="lessThan">
      <formula>0</formula>
    </cfRule>
  </conditionalFormatting>
  <conditionalFormatting sqref="L71:L74 L80 L76">
    <cfRule type="cellIs" dxfId="12378" priority="3040" operator="lessThan">
      <formula>0</formula>
    </cfRule>
  </conditionalFormatting>
  <conditionalFormatting sqref="L71:L74 L80 L76">
    <cfRule type="cellIs" dxfId="12377" priority="3039" operator="lessThan">
      <formula>0</formula>
    </cfRule>
  </conditionalFormatting>
  <conditionalFormatting sqref="L71:L74 L80 L76">
    <cfRule type="cellIs" dxfId="12376" priority="3038" operator="lessThan">
      <formula>0</formula>
    </cfRule>
  </conditionalFormatting>
  <conditionalFormatting sqref="L71:L74 L80 L76">
    <cfRule type="cellIs" dxfId="12375" priority="3037" operator="lessThan">
      <formula>0</formula>
    </cfRule>
  </conditionalFormatting>
  <conditionalFormatting sqref="L71:L74 L80 L76">
    <cfRule type="cellIs" dxfId="12374" priority="3036" operator="lessThan">
      <formula>0</formula>
    </cfRule>
  </conditionalFormatting>
  <conditionalFormatting sqref="L71:L74 L80 L76">
    <cfRule type="cellIs" dxfId="12373" priority="3035" operator="lessThan">
      <formula>0</formula>
    </cfRule>
  </conditionalFormatting>
  <conditionalFormatting sqref="L71:L74 L80 L76">
    <cfRule type="cellIs" dxfId="12372" priority="3034" operator="lessThan">
      <formula>0</formula>
    </cfRule>
  </conditionalFormatting>
  <conditionalFormatting sqref="L71:L74 L80 L76">
    <cfRule type="cellIs" dxfId="12371" priority="3033" operator="lessThan">
      <formula>0</formula>
    </cfRule>
  </conditionalFormatting>
  <conditionalFormatting sqref="L71:L74 L80 L76">
    <cfRule type="cellIs" dxfId="12370" priority="3031" operator="lessThan">
      <formula>0</formula>
    </cfRule>
  </conditionalFormatting>
  <conditionalFormatting sqref="L71:L74 L80 L76">
    <cfRule type="cellIs" dxfId="12369" priority="3032" operator="lessThan">
      <formula>0</formula>
    </cfRule>
  </conditionalFormatting>
  <conditionalFormatting sqref="L71:L74 L80 L76">
    <cfRule type="cellIs" dxfId="12368" priority="3030" operator="lessThan">
      <formula>0</formula>
    </cfRule>
  </conditionalFormatting>
  <conditionalFormatting sqref="L71:L74 L80 L76">
    <cfRule type="cellIs" dxfId="12367" priority="3029" operator="lessThan">
      <formula>0</formula>
    </cfRule>
  </conditionalFormatting>
  <conditionalFormatting sqref="L71:L74 L80 L76">
    <cfRule type="cellIs" dxfId="12366" priority="3028" operator="lessThan">
      <formula>0</formula>
    </cfRule>
  </conditionalFormatting>
  <conditionalFormatting sqref="L71:L74 L80 L76">
    <cfRule type="cellIs" dxfId="12365" priority="3026" operator="lessThan">
      <formula>0</formula>
    </cfRule>
  </conditionalFormatting>
  <conditionalFormatting sqref="L71:L74 L80 L76">
    <cfRule type="cellIs" dxfId="12364" priority="3027" operator="lessThan">
      <formula>0</formula>
    </cfRule>
  </conditionalFormatting>
  <conditionalFormatting sqref="L71:L74 L80 L76">
    <cfRule type="cellIs" dxfId="12363" priority="3025" operator="lessThan">
      <formula>0</formula>
    </cfRule>
  </conditionalFormatting>
  <conditionalFormatting sqref="L71:L74 L80 L76">
    <cfRule type="cellIs" dxfId="12362" priority="3024" operator="lessThan">
      <formula>0</formula>
    </cfRule>
  </conditionalFormatting>
  <conditionalFormatting sqref="L71:L74 L80 L76">
    <cfRule type="cellIs" dxfId="12361" priority="3023" operator="lessThan">
      <formula>0</formula>
    </cfRule>
  </conditionalFormatting>
  <conditionalFormatting sqref="L71:L74 L80 L76">
    <cfRule type="cellIs" dxfId="12360" priority="3021" operator="lessThan">
      <formula>0</formula>
    </cfRule>
  </conditionalFormatting>
  <conditionalFormatting sqref="L71:L74 L80 L76">
    <cfRule type="cellIs" dxfId="12359" priority="3022" operator="lessThan">
      <formula>0</formula>
    </cfRule>
  </conditionalFormatting>
  <conditionalFormatting sqref="L71:L74 L80 L76">
    <cfRule type="cellIs" dxfId="12358" priority="3020" operator="lessThan">
      <formula>0</formula>
    </cfRule>
  </conditionalFormatting>
  <conditionalFormatting sqref="L71:L74 L80 L76">
    <cfRule type="cellIs" dxfId="12357" priority="3019" operator="lessThan">
      <formula>0</formula>
    </cfRule>
  </conditionalFormatting>
  <conditionalFormatting sqref="L71:L74 L80 L76">
    <cfRule type="cellIs" dxfId="12356" priority="3017" operator="lessThan">
      <formula>0</formula>
    </cfRule>
  </conditionalFormatting>
  <conditionalFormatting sqref="L71:L74 L80 L76">
    <cfRule type="cellIs" dxfId="12355" priority="3018" operator="lessThan">
      <formula>0</formula>
    </cfRule>
  </conditionalFormatting>
  <conditionalFormatting sqref="L71:L74 L80 L76">
    <cfRule type="cellIs" dxfId="12354" priority="3016" operator="lessThan">
      <formula>0</formula>
    </cfRule>
  </conditionalFormatting>
  <conditionalFormatting sqref="L71:L74 L80 L76">
    <cfRule type="cellIs" dxfId="12353" priority="3015" operator="lessThan">
      <formula>0</formula>
    </cfRule>
  </conditionalFormatting>
  <conditionalFormatting sqref="L71:L74 L80 L76">
    <cfRule type="cellIs" dxfId="12352" priority="3014" operator="lessThan">
      <formula>0</formula>
    </cfRule>
  </conditionalFormatting>
  <conditionalFormatting sqref="L71:L74 L80 L76">
    <cfRule type="cellIs" dxfId="12351" priority="3012" operator="lessThan">
      <formula>0</formula>
    </cfRule>
  </conditionalFormatting>
  <conditionalFormatting sqref="L71:L74 L80 L76">
    <cfRule type="cellIs" dxfId="12350" priority="3013" operator="lessThan">
      <formula>0</formula>
    </cfRule>
  </conditionalFormatting>
  <conditionalFormatting sqref="L71:L74 L80 L76">
    <cfRule type="cellIs" dxfId="12349" priority="3011" operator="lessThan">
      <formula>0</formula>
    </cfRule>
  </conditionalFormatting>
  <conditionalFormatting sqref="L71:L74 L80 L76">
    <cfRule type="cellIs" dxfId="12348" priority="2984" operator="lessThan">
      <formula>0</formula>
    </cfRule>
  </conditionalFormatting>
  <conditionalFormatting sqref="L71:L74 L80 L76">
    <cfRule type="cellIs" dxfId="12347" priority="2983" operator="lessThan">
      <formula>0</formula>
    </cfRule>
  </conditionalFormatting>
  <conditionalFormatting sqref="L71:L74 L80 L76">
    <cfRule type="cellIs" dxfId="12346" priority="2981" operator="lessThan">
      <formula>0</formula>
    </cfRule>
  </conditionalFormatting>
  <conditionalFormatting sqref="L71:L74 L80 L76">
    <cfRule type="cellIs" dxfId="12345" priority="2982" operator="lessThan">
      <formula>0</formula>
    </cfRule>
  </conditionalFormatting>
  <conditionalFormatting sqref="L71:L74 L80 L76">
    <cfRule type="cellIs" dxfId="12344" priority="2980" operator="lessThan">
      <formula>0</formula>
    </cfRule>
  </conditionalFormatting>
  <conditionalFormatting sqref="L71:L74 L80 L76">
    <cfRule type="cellIs" dxfId="12343" priority="2997" operator="lessThan">
      <formula>0</formula>
    </cfRule>
  </conditionalFormatting>
  <conditionalFormatting sqref="L71:L74 L80 L76">
    <cfRule type="cellIs" dxfId="12342" priority="2998" operator="lessThan">
      <formula>0</formula>
    </cfRule>
  </conditionalFormatting>
  <conditionalFormatting sqref="L71:L74 L80 L76">
    <cfRule type="cellIs" dxfId="12341" priority="2996" operator="lessThan">
      <formula>0</formula>
    </cfRule>
  </conditionalFormatting>
  <conditionalFormatting sqref="L71:L74 L80 L76">
    <cfRule type="cellIs" dxfId="12340" priority="3009" operator="lessThan">
      <formula>0</formula>
    </cfRule>
  </conditionalFormatting>
  <conditionalFormatting sqref="L71:L74 L80 L76">
    <cfRule type="cellIs" dxfId="12339" priority="2994" operator="lessThan">
      <formula>0</formula>
    </cfRule>
  </conditionalFormatting>
  <conditionalFormatting sqref="L71:L74 L80 L76">
    <cfRule type="cellIs" dxfId="12338" priority="2992" operator="lessThan">
      <formula>0</formula>
    </cfRule>
  </conditionalFormatting>
  <conditionalFormatting sqref="L71:L74 L80 L76">
    <cfRule type="cellIs" dxfId="12337" priority="2993" operator="lessThan">
      <formula>0</formula>
    </cfRule>
  </conditionalFormatting>
  <conditionalFormatting sqref="L71:L74 L80 L76">
    <cfRule type="cellIs" dxfId="12336" priority="2991" operator="lessThan">
      <formula>0</formula>
    </cfRule>
  </conditionalFormatting>
  <conditionalFormatting sqref="M71:M74 M80 M76">
    <cfRule type="cellIs" dxfId="12335" priority="3010" operator="lessThan">
      <formula>0</formula>
    </cfRule>
  </conditionalFormatting>
  <conditionalFormatting sqref="L71:L74 L80 L76">
    <cfRule type="cellIs" dxfId="12334" priority="3007" operator="lessThan">
      <formula>0</formula>
    </cfRule>
  </conditionalFormatting>
  <conditionalFormatting sqref="L71:L74 L80 L76">
    <cfRule type="cellIs" dxfId="12333" priority="3006" operator="lessThan">
      <formula>0</formula>
    </cfRule>
  </conditionalFormatting>
  <conditionalFormatting sqref="L71:L74 L80 L76">
    <cfRule type="cellIs" dxfId="12332" priority="3008" operator="lessThan">
      <formula>0</formula>
    </cfRule>
  </conditionalFormatting>
  <conditionalFormatting sqref="L71:L74 L80 L76">
    <cfRule type="cellIs" dxfId="12331" priority="3005" operator="lessThan">
      <formula>0</formula>
    </cfRule>
  </conditionalFormatting>
  <conditionalFormatting sqref="L71:L74 L80 L76">
    <cfRule type="cellIs" dxfId="12330" priority="3004" operator="lessThan">
      <formula>0</formula>
    </cfRule>
  </conditionalFormatting>
  <conditionalFormatting sqref="L71:L74 L80 L76">
    <cfRule type="cellIs" dxfId="12329" priority="3003" operator="lessThan">
      <formula>0</formula>
    </cfRule>
  </conditionalFormatting>
  <conditionalFormatting sqref="L71:L74 L80 L76">
    <cfRule type="cellIs" dxfId="12328" priority="3002" operator="lessThan">
      <formula>0</formula>
    </cfRule>
  </conditionalFormatting>
  <conditionalFormatting sqref="L71:L74 L80 L76">
    <cfRule type="cellIs" dxfId="12327" priority="3001" operator="lessThan">
      <formula>0</formula>
    </cfRule>
  </conditionalFormatting>
  <conditionalFormatting sqref="L71:L74 L80 L76">
    <cfRule type="cellIs" dxfId="12326" priority="3000" operator="lessThan">
      <formula>0</formula>
    </cfRule>
  </conditionalFormatting>
  <conditionalFormatting sqref="L71:L74 L80 L76">
    <cfRule type="cellIs" dxfId="12325" priority="2999" operator="lessThan">
      <formula>0</formula>
    </cfRule>
  </conditionalFormatting>
  <conditionalFormatting sqref="L71:L74 L80 L76">
    <cfRule type="cellIs" dxfId="12324" priority="2987" operator="lessThan">
      <formula>0</formula>
    </cfRule>
  </conditionalFormatting>
  <conditionalFormatting sqref="L71:L74 L80 L76">
    <cfRule type="cellIs" dxfId="12323" priority="2990" operator="lessThan">
      <formula>0</formula>
    </cfRule>
  </conditionalFormatting>
  <conditionalFormatting sqref="L71:L74 L80 L76">
    <cfRule type="cellIs" dxfId="12322" priority="2995" operator="lessThan">
      <formula>0</formula>
    </cfRule>
  </conditionalFormatting>
  <conditionalFormatting sqref="L71:L74 L80 L76">
    <cfRule type="cellIs" dxfId="12321" priority="2989" operator="lessThan">
      <formula>0</formula>
    </cfRule>
  </conditionalFormatting>
  <conditionalFormatting sqref="L71:L74 L80 L76">
    <cfRule type="cellIs" dxfId="12320" priority="2988" operator="lessThan">
      <formula>0</formula>
    </cfRule>
  </conditionalFormatting>
  <conditionalFormatting sqref="L71:L74 L80 L76">
    <cfRule type="cellIs" dxfId="12319" priority="2986" operator="lessThan">
      <formula>0</formula>
    </cfRule>
  </conditionalFormatting>
  <conditionalFormatting sqref="L71:L74 L80 L76">
    <cfRule type="cellIs" dxfId="12318" priority="2985" operator="lessThan">
      <formula>0</formula>
    </cfRule>
  </conditionalFormatting>
  <conditionalFormatting sqref="L71:L74 L80 L76">
    <cfRule type="cellIs" dxfId="12317" priority="2978" operator="lessThan">
      <formula>0</formula>
    </cfRule>
  </conditionalFormatting>
  <conditionalFormatting sqref="L71:L74 L80 L76">
    <cfRule type="cellIs" dxfId="12316" priority="2977" operator="lessThan">
      <formula>0</formula>
    </cfRule>
  </conditionalFormatting>
  <conditionalFormatting sqref="L71:L74 L80 L76">
    <cfRule type="cellIs" dxfId="12315" priority="2979" operator="lessThan">
      <formula>0</formula>
    </cfRule>
  </conditionalFormatting>
  <conditionalFormatting sqref="L71:L74 L80 L76">
    <cfRule type="cellIs" dxfId="12314" priority="2976" operator="lessThan">
      <formula>0</formula>
    </cfRule>
  </conditionalFormatting>
  <conditionalFormatting sqref="L71:L74 L80 L76">
    <cfRule type="cellIs" dxfId="12313" priority="2975" operator="lessThan">
      <formula>0</formula>
    </cfRule>
  </conditionalFormatting>
  <conditionalFormatting sqref="L71:L74 L80 L76">
    <cfRule type="cellIs" dxfId="12312" priority="2974" operator="lessThan">
      <formula>0</formula>
    </cfRule>
  </conditionalFormatting>
  <conditionalFormatting sqref="L71:L74 L80 L76">
    <cfRule type="cellIs" dxfId="12311" priority="2973" operator="lessThan">
      <formula>0</formula>
    </cfRule>
  </conditionalFormatting>
  <conditionalFormatting sqref="L71:L74 L80 L76">
    <cfRule type="cellIs" dxfId="12310" priority="2972" operator="lessThan">
      <formula>0</formula>
    </cfRule>
  </conditionalFormatting>
  <conditionalFormatting sqref="L71:L74 L80 L76">
    <cfRule type="cellIs" dxfId="12309" priority="2971" operator="lessThan">
      <formula>0</formula>
    </cfRule>
  </conditionalFormatting>
  <conditionalFormatting sqref="L71:L74 L80 L76">
    <cfRule type="cellIs" dxfId="12308" priority="2970" operator="lessThan">
      <formula>0</formula>
    </cfRule>
  </conditionalFormatting>
  <conditionalFormatting sqref="L71:L74 L80 L76">
    <cfRule type="cellIs" dxfId="12307" priority="2969" operator="lessThan">
      <formula>0</formula>
    </cfRule>
  </conditionalFormatting>
  <conditionalFormatting sqref="L71:L74 L80 L76">
    <cfRule type="cellIs" dxfId="12306" priority="2967" operator="lessThan">
      <formula>0</formula>
    </cfRule>
  </conditionalFormatting>
  <conditionalFormatting sqref="L71:L74 L80 L76">
    <cfRule type="cellIs" dxfId="12305" priority="2968" operator="lessThan">
      <formula>0</formula>
    </cfRule>
  </conditionalFormatting>
  <conditionalFormatting sqref="L71:L74 L80 L76">
    <cfRule type="cellIs" dxfId="12304" priority="2966" operator="lessThan">
      <formula>0</formula>
    </cfRule>
  </conditionalFormatting>
  <conditionalFormatting sqref="L71:L74 L80 L76">
    <cfRule type="cellIs" dxfId="12303" priority="2965" operator="lessThan">
      <formula>0</formula>
    </cfRule>
  </conditionalFormatting>
  <conditionalFormatting sqref="L71:L74 L80 L76">
    <cfRule type="cellIs" dxfId="12302" priority="2964" operator="lessThan">
      <formula>0</formula>
    </cfRule>
  </conditionalFormatting>
  <conditionalFormatting sqref="L71:L74 L80 L76">
    <cfRule type="cellIs" dxfId="12301" priority="2962" operator="lessThan">
      <formula>0</formula>
    </cfRule>
  </conditionalFormatting>
  <conditionalFormatting sqref="L71:L74 L80 L76">
    <cfRule type="cellIs" dxfId="12300" priority="2963" operator="lessThan">
      <formula>0</formula>
    </cfRule>
  </conditionalFormatting>
  <conditionalFormatting sqref="L71:L74 L80 L76">
    <cfRule type="cellIs" dxfId="12299" priority="2961" operator="lessThan">
      <formula>0</formula>
    </cfRule>
  </conditionalFormatting>
  <conditionalFormatting sqref="L71:L74 L80 L76">
    <cfRule type="cellIs" dxfId="12298" priority="2960" operator="lessThan">
      <formula>0</formula>
    </cfRule>
  </conditionalFormatting>
  <conditionalFormatting sqref="L71:L74 L80 L76">
    <cfRule type="cellIs" dxfId="12297" priority="2959" operator="lessThan">
      <formula>0</formula>
    </cfRule>
  </conditionalFormatting>
  <conditionalFormatting sqref="L71:L74 L80 L76">
    <cfRule type="cellIs" dxfId="12296" priority="2957" operator="lessThan">
      <formula>0</formula>
    </cfRule>
  </conditionalFormatting>
  <conditionalFormatting sqref="L71:L74 L80 L76">
    <cfRule type="cellIs" dxfId="12295" priority="2958" operator="lessThan">
      <formula>0</formula>
    </cfRule>
  </conditionalFormatting>
  <conditionalFormatting sqref="L71:L74 L80 L76">
    <cfRule type="cellIs" dxfId="12294" priority="2956" operator="lessThan">
      <formula>0</formula>
    </cfRule>
  </conditionalFormatting>
  <conditionalFormatting sqref="L71:L74 L80 L76">
    <cfRule type="cellIs" dxfId="12293" priority="2955" operator="lessThan">
      <formula>0</formula>
    </cfRule>
  </conditionalFormatting>
  <conditionalFormatting sqref="L71:L74 L80 L76">
    <cfRule type="cellIs" dxfId="12292" priority="2953" operator="lessThan">
      <formula>0</formula>
    </cfRule>
  </conditionalFormatting>
  <conditionalFormatting sqref="L71:L74 L80 L76">
    <cfRule type="cellIs" dxfId="12291" priority="2954" operator="lessThan">
      <formula>0</formula>
    </cfRule>
  </conditionalFormatting>
  <conditionalFormatting sqref="L71:L74 L80 L76">
    <cfRule type="cellIs" dxfId="12290" priority="2952" operator="lessThan">
      <formula>0</formula>
    </cfRule>
  </conditionalFormatting>
  <conditionalFormatting sqref="L71:L74 L80 L76">
    <cfRule type="cellIs" dxfId="12289" priority="2951" operator="lessThan">
      <formula>0</formula>
    </cfRule>
  </conditionalFormatting>
  <conditionalFormatting sqref="L71:L74 L80 L76">
    <cfRule type="cellIs" dxfId="12288" priority="2950" operator="lessThan">
      <formula>0</formula>
    </cfRule>
  </conditionalFormatting>
  <conditionalFormatting sqref="L71:L74 L80 L76">
    <cfRule type="cellIs" dxfId="12287" priority="2948" operator="lessThan">
      <formula>0</formula>
    </cfRule>
  </conditionalFormatting>
  <conditionalFormatting sqref="L71:L74 L80 L76">
    <cfRule type="cellIs" dxfId="12286" priority="2949" operator="lessThan">
      <formula>0</formula>
    </cfRule>
  </conditionalFormatting>
  <conditionalFormatting sqref="L71:L74 L80 L76">
    <cfRule type="cellIs" dxfId="12285" priority="2947" operator="lessThan">
      <formula>0</formula>
    </cfRule>
  </conditionalFormatting>
  <conditionalFormatting sqref="C70:C73 C79:C82 C75:C77">
    <cfRule type="cellIs" dxfId="12284" priority="2946" operator="lessThan">
      <formula>0</formula>
    </cfRule>
  </conditionalFormatting>
  <conditionalFormatting sqref="C74">
    <cfRule type="cellIs" dxfId="12283" priority="2940" operator="lessThan">
      <formula>0</formula>
    </cfRule>
  </conditionalFormatting>
  <conditionalFormatting sqref="F61">
    <cfRule type="cellIs" dxfId="12282" priority="801" operator="lessThan">
      <formula>0</formula>
    </cfRule>
  </conditionalFormatting>
  <conditionalFormatting sqref="F61">
    <cfRule type="cellIs" dxfId="12281" priority="792" operator="lessThan">
      <formula>0</formula>
    </cfRule>
  </conditionalFormatting>
  <conditionalFormatting sqref="F61">
    <cfRule type="cellIs" dxfId="12280" priority="798" operator="lessThan">
      <formula>0</formula>
    </cfRule>
  </conditionalFormatting>
  <conditionalFormatting sqref="F61">
    <cfRule type="cellIs" dxfId="12279" priority="797" operator="lessThan">
      <formula>0</formula>
    </cfRule>
  </conditionalFormatting>
  <conditionalFormatting sqref="F61">
    <cfRule type="cellIs" dxfId="12278" priority="799" operator="lessThan">
      <formula>0</formula>
    </cfRule>
  </conditionalFormatting>
  <conditionalFormatting sqref="F61">
    <cfRule type="cellIs" dxfId="12277" priority="750" operator="lessThan">
      <formula>0</formula>
    </cfRule>
  </conditionalFormatting>
  <conditionalFormatting sqref="F61">
    <cfRule type="cellIs" dxfId="12276" priority="749" operator="lessThan">
      <formula>0</formula>
    </cfRule>
  </conditionalFormatting>
  <conditionalFormatting sqref="F61">
    <cfRule type="cellIs" dxfId="12275" priority="748" operator="lessThan">
      <formula>0</formula>
    </cfRule>
  </conditionalFormatting>
  <conditionalFormatting sqref="F61">
    <cfRule type="cellIs" dxfId="12274" priority="769" operator="lessThan">
      <formula>0</formula>
    </cfRule>
  </conditionalFormatting>
  <conditionalFormatting sqref="F61">
    <cfRule type="cellIs" dxfId="12273" priority="768" operator="lessThan">
      <formula>0</formula>
    </cfRule>
  </conditionalFormatting>
  <conditionalFormatting sqref="F61">
    <cfRule type="cellIs" dxfId="12272" priority="767" operator="lessThan">
      <formula>0</formula>
    </cfRule>
  </conditionalFormatting>
  <conditionalFormatting sqref="F61">
    <cfRule type="cellIs" dxfId="12271" priority="766" operator="lessThan">
      <formula>0</formula>
    </cfRule>
  </conditionalFormatting>
  <conditionalFormatting sqref="F61">
    <cfRule type="cellIs" dxfId="12270" priority="759" operator="lessThan">
      <formula>0</formula>
    </cfRule>
  </conditionalFormatting>
  <conditionalFormatting sqref="F61">
    <cfRule type="cellIs" dxfId="12269" priority="752" operator="lessThan">
      <formula>0</formula>
    </cfRule>
  </conditionalFormatting>
  <conditionalFormatting sqref="F61">
    <cfRule type="cellIs" dxfId="12268" priority="756" operator="lessThan">
      <formula>0</formula>
    </cfRule>
  </conditionalFormatting>
  <conditionalFormatting sqref="F61">
    <cfRule type="cellIs" dxfId="12267" priority="758" operator="lessThan">
      <formula>0</formula>
    </cfRule>
  </conditionalFormatting>
  <conditionalFormatting sqref="F61">
    <cfRule type="cellIs" dxfId="12266" priority="757" operator="lessThan">
      <formula>0</formula>
    </cfRule>
  </conditionalFormatting>
  <conditionalFormatting sqref="F61">
    <cfRule type="cellIs" dxfId="12265" priority="755" operator="lessThan">
      <formula>0</formula>
    </cfRule>
  </conditionalFormatting>
  <conditionalFormatting sqref="F61">
    <cfRule type="cellIs" dxfId="12264" priority="754" operator="lessThan">
      <formula>0</formula>
    </cfRule>
  </conditionalFormatting>
  <conditionalFormatting sqref="F61">
    <cfRule type="cellIs" dxfId="12263" priority="753" operator="lessThan">
      <formula>0</formula>
    </cfRule>
  </conditionalFormatting>
  <conditionalFormatting sqref="F61">
    <cfRule type="cellIs" dxfId="12262" priority="751" operator="lessThan">
      <formula>0</formula>
    </cfRule>
  </conditionalFormatting>
  <conditionalFormatting sqref="F61">
    <cfRule type="cellIs" dxfId="12261" priority="744" operator="lessThan">
      <formula>0</formula>
    </cfRule>
  </conditionalFormatting>
  <conditionalFormatting sqref="F61">
    <cfRule type="cellIs" dxfId="12260" priority="743" operator="lessThan">
      <formula>0</formula>
    </cfRule>
  </conditionalFormatting>
  <conditionalFormatting sqref="F61">
    <cfRule type="cellIs" dxfId="12259" priority="773" operator="lessThan">
      <formula>0</formula>
    </cfRule>
  </conditionalFormatting>
  <conditionalFormatting sqref="F61">
    <cfRule type="cellIs" dxfId="12258" priority="772" operator="lessThan">
      <formula>0</formula>
    </cfRule>
  </conditionalFormatting>
  <conditionalFormatting sqref="F61">
    <cfRule type="cellIs" dxfId="12257" priority="771" operator="lessThan">
      <formula>0</formula>
    </cfRule>
  </conditionalFormatting>
  <conditionalFormatting sqref="F61">
    <cfRule type="cellIs" dxfId="12256" priority="770" operator="lessThan">
      <formula>0</formula>
    </cfRule>
  </conditionalFormatting>
  <conditionalFormatting sqref="F61">
    <cfRule type="cellIs" dxfId="12255" priority="796" operator="lessThan">
      <formula>0</formula>
    </cfRule>
  </conditionalFormatting>
  <conditionalFormatting sqref="F61">
    <cfRule type="cellIs" dxfId="12254" priority="747" operator="lessThan">
      <formula>0</formula>
    </cfRule>
  </conditionalFormatting>
  <conditionalFormatting sqref="F61">
    <cfRule type="cellIs" dxfId="12253" priority="746" operator="lessThan">
      <formula>0</formula>
    </cfRule>
  </conditionalFormatting>
  <conditionalFormatting sqref="F61">
    <cfRule type="cellIs" dxfId="12252" priority="783" operator="lessThan">
      <formula>0</formula>
    </cfRule>
  </conditionalFormatting>
  <conditionalFormatting sqref="F61">
    <cfRule type="cellIs" dxfId="12251" priority="800" operator="lessThan">
      <formula>0</formula>
    </cfRule>
  </conditionalFormatting>
  <conditionalFormatting sqref="F61">
    <cfRule type="cellIs" dxfId="12250" priority="795" operator="lessThan">
      <formula>0</formula>
    </cfRule>
  </conditionalFormatting>
  <conditionalFormatting sqref="F61">
    <cfRule type="cellIs" dxfId="12249" priority="793" operator="lessThan">
      <formula>0</formula>
    </cfRule>
  </conditionalFormatting>
  <conditionalFormatting sqref="F61">
    <cfRule type="cellIs" dxfId="12248" priority="794" operator="lessThan">
      <formula>0</formula>
    </cfRule>
  </conditionalFormatting>
  <conditionalFormatting sqref="F61">
    <cfRule type="cellIs" dxfId="12247" priority="791" operator="lessThan">
      <formula>0</formula>
    </cfRule>
  </conditionalFormatting>
  <conditionalFormatting sqref="F61">
    <cfRule type="cellIs" dxfId="12246" priority="790" operator="lessThan">
      <formula>0</formula>
    </cfRule>
  </conditionalFormatting>
  <conditionalFormatting sqref="F61">
    <cfRule type="cellIs" dxfId="12245" priority="788" operator="lessThan">
      <formula>0</formula>
    </cfRule>
  </conditionalFormatting>
  <conditionalFormatting sqref="F61">
    <cfRule type="cellIs" dxfId="12244" priority="789" operator="lessThan">
      <formula>0</formula>
    </cfRule>
  </conditionalFormatting>
  <conditionalFormatting sqref="F61">
    <cfRule type="cellIs" dxfId="12243" priority="787" operator="lessThan">
      <formula>0</formula>
    </cfRule>
  </conditionalFormatting>
  <conditionalFormatting sqref="F61">
    <cfRule type="cellIs" dxfId="12242" priority="786" operator="lessThan">
      <formula>0</formula>
    </cfRule>
  </conditionalFormatting>
  <conditionalFormatting sqref="F61">
    <cfRule type="cellIs" dxfId="12241" priority="784" operator="lessThan">
      <formula>0</formula>
    </cfRule>
  </conditionalFormatting>
  <conditionalFormatting sqref="F61">
    <cfRule type="cellIs" dxfId="12240" priority="785" operator="lessThan">
      <formula>0</formula>
    </cfRule>
  </conditionalFormatting>
  <conditionalFormatting sqref="F61">
    <cfRule type="cellIs" dxfId="12239" priority="782" operator="lessThan">
      <formula>0</formula>
    </cfRule>
  </conditionalFormatting>
  <conditionalFormatting sqref="F61">
    <cfRule type="cellIs" dxfId="12238" priority="780" operator="lessThan">
      <formula>0</formula>
    </cfRule>
  </conditionalFormatting>
  <conditionalFormatting sqref="F61">
    <cfRule type="cellIs" dxfId="12237" priority="781" operator="lessThan">
      <formula>0</formula>
    </cfRule>
  </conditionalFormatting>
  <conditionalFormatting sqref="F61">
    <cfRule type="cellIs" dxfId="12236" priority="779" operator="lessThan">
      <formula>0</formula>
    </cfRule>
  </conditionalFormatting>
  <conditionalFormatting sqref="F61">
    <cfRule type="cellIs" dxfId="12235" priority="778" operator="lessThan">
      <formula>0</formula>
    </cfRule>
  </conditionalFormatting>
  <conditionalFormatting sqref="F61">
    <cfRule type="cellIs" dxfId="12234" priority="777" operator="lessThan">
      <formula>0</formula>
    </cfRule>
  </conditionalFormatting>
  <conditionalFormatting sqref="F61">
    <cfRule type="cellIs" dxfId="12233" priority="775" operator="lessThan">
      <formula>0</formula>
    </cfRule>
  </conditionalFormatting>
  <conditionalFormatting sqref="F61">
    <cfRule type="cellIs" dxfId="12232" priority="776" operator="lessThan">
      <formula>0</formula>
    </cfRule>
  </conditionalFormatting>
  <conditionalFormatting sqref="F61">
    <cfRule type="cellIs" dxfId="12231" priority="774" operator="lessThan">
      <formula>0</formula>
    </cfRule>
  </conditionalFormatting>
  <conditionalFormatting sqref="F61">
    <cfRule type="cellIs" dxfId="12230" priority="714" operator="lessThan">
      <formula>0</formula>
    </cfRule>
  </conditionalFormatting>
  <conditionalFormatting sqref="F61">
    <cfRule type="cellIs" dxfId="12229" priority="712" operator="lessThan">
      <formula>0</formula>
    </cfRule>
  </conditionalFormatting>
  <conditionalFormatting sqref="F61">
    <cfRule type="cellIs" dxfId="12228" priority="713" operator="lessThan">
      <formula>0</formula>
    </cfRule>
  </conditionalFormatting>
  <conditionalFormatting sqref="F61">
    <cfRule type="cellIs" dxfId="12227" priority="711" operator="lessThan">
      <formula>0</formula>
    </cfRule>
  </conditionalFormatting>
  <conditionalFormatting sqref="F61">
    <cfRule type="cellIs" dxfId="12226" priority="760" operator="lessThan">
      <formula>0</formula>
    </cfRule>
  </conditionalFormatting>
  <conditionalFormatting sqref="F61">
    <cfRule type="cellIs" dxfId="12225" priority="719" operator="lessThan">
      <formula>0</formula>
    </cfRule>
  </conditionalFormatting>
  <conditionalFormatting sqref="F61">
    <cfRule type="cellIs" dxfId="12224" priority="720" operator="lessThan">
      <formula>0</formula>
    </cfRule>
  </conditionalFormatting>
  <conditionalFormatting sqref="F61">
    <cfRule type="cellIs" dxfId="12223" priority="718" operator="lessThan">
      <formula>0</formula>
    </cfRule>
  </conditionalFormatting>
  <conditionalFormatting sqref="F61">
    <cfRule type="cellIs" dxfId="12222" priority="717" operator="lessThan">
      <formula>0</formula>
    </cfRule>
  </conditionalFormatting>
  <conditionalFormatting sqref="F61">
    <cfRule type="cellIs" dxfId="12221" priority="715" operator="lessThan">
      <formula>0</formula>
    </cfRule>
  </conditionalFormatting>
  <conditionalFormatting sqref="F61">
    <cfRule type="cellIs" dxfId="12220" priority="716" operator="lessThan">
      <formula>0</formula>
    </cfRule>
  </conditionalFormatting>
  <conditionalFormatting sqref="F61">
    <cfRule type="cellIs" dxfId="12219" priority="741" operator="lessThan">
      <formula>0</formula>
    </cfRule>
  </conditionalFormatting>
  <conditionalFormatting sqref="F61">
    <cfRule type="cellIs" dxfId="12218" priority="742" operator="lessThan">
      <formula>0</formula>
    </cfRule>
  </conditionalFormatting>
  <conditionalFormatting sqref="F61">
    <cfRule type="cellIs" dxfId="12217" priority="740" operator="lessThan">
      <formula>0</formula>
    </cfRule>
  </conditionalFormatting>
  <conditionalFormatting sqref="F61">
    <cfRule type="cellIs" dxfId="12216" priority="724" operator="lessThan">
      <formula>0</formula>
    </cfRule>
  </conditionalFormatting>
  <conditionalFormatting sqref="F61">
    <cfRule type="cellIs" dxfId="12215" priority="723" operator="lessThan">
      <formula>0</formula>
    </cfRule>
  </conditionalFormatting>
  <conditionalFormatting sqref="F61">
    <cfRule type="cellIs" dxfId="12214" priority="700" operator="lessThan">
      <formula>0</formula>
    </cfRule>
  </conditionalFormatting>
  <conditionalFormatting sqref="F61">
    <cfRule type="cellIs" dxfId="12213" priority="699" operator="lessThan">
      <formula>0</formula>
    </cfRule>
  </conditionalFormatting>
  <conditionalFormatting sqref="F61">
    <cfRule type="cellIs" dxfId="12212" priority="708" operator="lessThan">
      <formula>0</formula>
    </cfRule>
  </conditionalFormatting>
  <conditionalFormatting sqref="F61">
    <cfRule type="cellIs" dxfId="12211" priority="707" operator="lessThan">
      <formula>0</formula>
    </cfRule>
  </conditionalFormatting>
  <conditionalFormatting sqref="F61">
    <cfRule type="cellIs" dxfId="12210" priority="701" operator="lessThan">
      <formula>0</formula>
    </cfRule>
  </conditionalFormatting>
  <conditionalFormatting sqref="F61">
    <cfRule type="cellIs" dxfId="12209" priority="698" operator="lessThan">
      <formula>0</formula>
    </cfRule>
  </conditionalFormatting>
  <conditionalFormatting sqref="F61">
    <cfRule type="cellIs" dxfId="12208" priority="697" operator="lessThan">
      <formula>0</formula>
    </cfRule>
  </conditionalFormatting>
  <conditionalFormatting sqref="F61">
    <cfRule type="cellIs" dxfId="12207" priority="696" operator="lessThan">
      <formula>0</formula>
    </cfRule>
  </conditionalFormatting>
  <conditionalFormatting sqref="F61">
    <cfRule type="cellIs" dxfId="12206" priority="695" operator="lessThan">
      <formula>0</formula>
    </cfRule>
  </conditionalFormatting>
  <conditionalFormatting sqref="F61">
    <cfRule type="cellIs" dxfId="12205" priority="694" operator="lessThan">
      <formula>0</formula>
    </cfRule>
  </conditionalFormatting>
  <conditionalFormatting sqref="F61">
    <cfRule type="cellIs" dxfId="12204" priority="693" operator="lessThan">
      <formula>0</formula>
    </cfRule>
  </conditionalFormatting>
  <conditionalFormatting sqref="F61">
    <cfRule type="cellIs" dxfId="12203" priority="691" operator="lessThan">
      <formula>0</formula>
    </cfRule>
  </conditionalFormatting>
  <conditionalFormatting sqref="F61">
    <cfRule type="cellIs" dxfId="12202" priority="689" operator="lessThan">
      <formula>0</formula>
    </cfRule>
  </conditionalFormatting>
  <conditionalFormatting sqref="F61">
    <cfRule type="cellIs" dxfId="12201" priority="690" operator="lessThan">
      <formula>0</formula>
    </cfRule>
  </conditionalFormatting>
  <conditionalFormatting sqref="F61">
    <cfRule type="cellIs" dxfId="12200" priority="688" operator="lessThan">
      <formula>0</formula>
    </cfRule>
  </conditionalFormatting>
  <conditionalFormatting sqref="F61">
    <cfRule type="cellIs" dxfId="12199" priority="765" operator="lessThan">
      <formula>0</formula>
    </cfRule>
  </conditionalFormatting>
  <conditionalFormatting sqref="F61">
    <cfRule type="cellIs" dxfId="12198" priority="764" operator="lessThan">
      <formula>0</formula>
    </cfRule>
  </conditionalFormatting>
  <conditionalFormatting sqref="F61">
    <cfRule type="cellIs" dxfId="12197" priority="762" operator="lessThan">
      <formula>0</formula>
    </cfRule>
  </conditionalFormatting>
  <conditionalFormatting sqref="F61">
    <cfRule type="cellIs" dxfId="12196" priority="763" operator="lessThan">
      <formula>0</formula>
    </cfRule>
  </conditionalFormatting>
  <conditionalFormatting sqref="F61">
    <cfRule type="cellIs" dxfId="12195" priority="761" operator="lessThan">
      <formula>0</formula>
    </cfRule>
  </conditionalFormatting>
  <conditionalFormatting sqref="F61">
    <cfRule type="cellIs" dxfId="12194" priority="745" operator="lessThan">
      <formula>0</formula>
    </cfRule>
  </conditionalFormatting>
  <conditionalFormatting sqref="F61">
    <cfRule type="cellIs" dxfId="12193" priority="738" operator="lessThan">
      <formula>0</formula>
    </cfRule>
  </conditionalFormatting>
  <conditionalFormatting sqref="F61">
    <cfRule type="cellIs" dxfId="12192" priority="737" operator="lessThan">
      <formula>0</formula>
    </cfRule>
  </conditionalFormatting>
  <conditionalFormatting sqref="F61">
    <cfRule type="cellIs" dxfId="12191" priority="735" operator="lessThan">
      <formula>0</formula>
    </cfRule>
  </conditionalFormatting>
  <conditionalFormatting sqref="F61">
    <cfRule type="cellIs" dxfId="12190" priority="736" operator="lessThan">
      <formula>0</formula>
    </cfRule>
  </conditionalFormatting>
  <conditionalFormatting sqref="F61">
    <cfRule type="cellIs" dxfId="12189" priority="734" operator="lessThan">
      <formula>0</formula>
    </cfRule>
  </conditionalFormatting>
  <conditionalFormatting sqref="F61">
    <cfRule type="cellIs" dxfId="12188" priority="739" operator="lessThan">
      <formula>0</formula>
    </cfRule>
  </conditionalFormatting>
  <conditionalFormatting sqref="F61">
    <cfRule type="cellIs" dxfId="12187" priority="733" operator="lessThan">
      <formula>0</formula>
    </cfRule>
  </conditionalFormatting>
  <conditionalFormatting sqref="F61">
    <cfRule type="cellIs" dxfId="12186" priority="731" operator="lessThan">
      <formula>0</formula>
    </cfRule>
  </conditionalFormatting>
  <conditionalFormatting sqref="F61">
    <cfRule type="cellIs" dxfId="12185" priority="732" operator="lessThan">
      <formula>0</formula>
    </cfRule>
  </conditionalFormatting>
  <conditionalFormatting sqref="F61">
    <cfRule type="cellIs" dxfId="12184" priority="730" operator="lessThan">
      <formula>0</formula>
    </cfRule>
  </conditionalFormatting>
  <conditionalFormatting sqref="F61">
    <cfRule type="cellIs" dxfId="12183" priority="729" operator="lessThan">
      <formula>0</formula>
    </cfRule>
  </conditionalFormatting>
  <conditionalFormatting sqref="F61">
    <cfRule type="cellIs" dxfId="12182" priority="728" operator="lessThan">
      <formula>0</formula>
    </cfRule>
  </conditionalFormatting>
  <conditionalFormatting sqref="F61">
    <cfRule type="cellIs" dxfId="12181" priority="726" operator="lessThan">
      <formula>0</formula>
    </cfRule>
  </conditionalFormatting>
  <conditionalFormatting sqref="F61">
    <cfRule type="cellIs" dxfId="12180" priority="727" operator="lessThan">
      <formula>0</formula>
    </cfRule>
  </conditionalFormatting>
  <conditionalFormatting sqref="F61">
    <cfRule type="cellIs" dxfId="12179" priority="725" operator="lessThan">
      <formula>0</formula>
    </cfRule>
  </conditionalFormatting>
  <conditionalFormatting sqref="F61">
    <cfRule type="cellIs" dxfId="12178" priority="722" operator="lessThan">
      <formula>0</formula>
    </cfRule>
  </conditionalFormatting>
  <conditionalFormatting sqref="F61">
    <cfRule type="cellIs" dxfId="12177" priority="721" operator="lessThan">
      <formula>0</formula>
    </cfRule>
  </conditionalFormatting>
  <conditionalFormatting sqref="F61">
    <cfRule type="cellIs" dxfId="12176" priority="692" operator="lessThan">
      <formula>0</formula>
    </cfRule>
  </conditionalFormatting>
  <conditionalFormatting sqref="F61">
    <cfRule type="cellIs" dxfId="12175" priority="710" operator="lessThan">
      <formula>0</formula>
    </cfRule>
  </conditionalFormatting>
  <conditionalFormatting sqref="F61">
    <cfRule type="cellIs" dxfId="12174" priority="709" operator="lessThan">
      <formula>0</formula>
    </cfRule>
  </conditionalFormatting>
  <conditionalFormatting sqref="F61">
    <cfRule type="cellIs" dxfId="12173" priority="706" operator="lessThan">
      <formula>0</formula>
    </cfRule>
  </conditionalFormatting>
  <conditionalFormatting sqref="F61">
    <cfRule type="cellIs" dxfId="12172" priority="705" operator="lessThan">
      <formula>0</formula>
    </cfRule>
  </conditionalFormatting>
  <conditionalFormatting sqref="F61">
    <cfRule type="cellIs" dxfId="12171" priority="703" operator="lessThan">
      <formula>0</formula>
    </cfRule>
  </conditionalFormatting>
  <conditionalFormatting sqref="F61">
    <cfRule type="cellIs" dxfId="12170" priority="704" operator="lessThan">
      <formula>0</formula>
    </cfRule>
  </conditionalFormatting>
  <conditionalFormatting sqref="F61">
    <cfRule type="cellIs" dxfId="12169" priority="702" operator="lessThan">
      <formula>0</formula>
    </cfRule>
  </conditionalFormatting>
  <conditionalFormatting sqref="F61">
    <cfRule type="cellIs" dxfId="12168" priority="686" operator="lessThan">
      <formula>0</formula>
    </cfRule>
  </conditionalFormatting>
  <conditionalFormatting sqref="F61">
    <cfRule type="cellIs" dxfId="12167" priority="687" operator="lessThan">
      <formula>0</formula>
    </cfRule>
  </conditionalFormatting>
  <conditionalFormatting sqref="F61">
    <cfRule type="cellIs" dxfId="12166" priority="685" operator="lessThan">
      <formula>0</formula>
    </cfRule>
  </conditionalFormatting>
  <conditionalFormatting sqref="F61">
    <cfRule type="cellIs" dxfId="12165" priority="677" operator="lessThan">
      <formula>0</formula>
    </cfRule>
  </conditionalFormatting>
  <conditionalFormatting sqref="F61">
    <cfRule type="cellIs" dxfId="12164" priority="676" operator="lessThan">
      <formula>0</formula>
    </cfRule>
  </conditionalFormatting>
  <conditionalFormatting sqref="F61">
    <cfRule type="cellIs" dxfId="12163" priority="673" operator="lessThan">
      <formula>0</formula>
    </cfRule>
  </conditionalFormatting>
  <conditionalFormatting sqref="F61">
    <cfRule type="cellIs" dxfId="12162" priority="674" operator="lessThan">
      <formula>0</formula>
    </cfRule>
  </conditionalFormatting>
  <conditionalFormatting sqref="F61">
    <cfRule type="cellIs" dxfId="12161" priority="682" operator="lessThan">
      <formula>0</formula>
    </cfRule>
  </conditionalFormatting>
  <conditionalFormatting sqref="F61">
    <cfRule type="cellIs" dxfId="12160" priority="681" operator="lessThan">
      <formula>0</formula>
    </cfRule>
  </conditionalFormatting>
  <conditionalFormatting sqref="F61">
    <cfRule type="cellIs" dxfId="12159" priority="680" operator="lessThan">
      <formula>0</formula>
    </cfRule>
  </conditionalFormatting>
  <conditionalFormatting sqref="F61">
    <cfRule type="cellIs" dxfId="12158" priority="683" operator="lessThan">
      <formula>0</formula>
    </cfRule>
  </conditionalFormatting>
  <conditionalFormatting sqref="F61">
    <cfRule type="cellIs" dxfId="12157" priority="684" operator="lessThan">
      <formula>0</formula>
    </cfRule>
  </conditionalFormatting>
  <conditionalFormatting sqref="F61">
    <cfRule type="cellIs" dxfId="12156" priority="679" operator="lessThan">
      <formula>0</formula>
    </cfRule>
  </conditionalFormatting>
  <conditionalFormatting sqref="F61">
    <cfRule type="cellIs" dxfId="12155" priority="678" operator="lessThan">
      <formula>0</formula>
    </cfRule>
  </conditionalFormatting>
  <conditionalFormatting sqref="F61">
    <cfRule type="cellIs" dxfId="12154" priority="675" operator="lessThan">
      <formula>0</formula>
    </cfRule>
  </conditionalFormatting>
  <conditionalFormatting sqref="F61">
    <cfRule type="cellIs" dxfId="12153" priority="654" operator="lessThan">
      <formula>0</formula>
    </cfRule>
  </conditionalFormatting>
  <conditionalFormatting sqref="F61">
    <cfRule type="cellIs" dxfId="12152" priority="655" operator="lessThan">
      <formula>0</formula>
    </cfRule>
  </conditionalFormatting>
  <conditionalFormatting sqref="F61">
    <cfRule type="cellIs" dxfId="12151" priority="653" operator="lessThan">
      <formula>0</formula>
    </cfRule>
  </conditionalFormatting>
  <conditionalFormatting sqref="F61">
    <cfRule type="cellIs" dxfId="12150" priority="651" operator="lessThan">
      <formula>0</formula>
    </cfRule>
  </conditionalFormatting>
  <conditionalFormatting sqref="F61">
    <cfRule type="cellIs" dxfId="12149" priority="652" operator="lessThan">
      <formula>0</formula>
    </cfRule>
  </conditionalFormatting>
  <conditionalFormatting sqref="F61">
    <cfRule type="cellIs" dxfId="12148" priority="648" operator="lessThan">
      <formula>0</formula>
    </cfRule>
  </conditionalFormatting>
  <conditionalFormatting sqref="F61">
    <cfRule type="cellIs" dxfId="12147" priority="646" operator="lessThan">
      <formula>0</formula>
    </cfRule>
  </conditionalFormatting>
  <conditionalFormatting sqref="F61">
    <cfRule type="cellIs" dxfId="12146" priority="647" operator="lessThan">
      <formula>0</formula>
    </cfRule>
  </conditionalFormatting>
  <conditionalFormatting sqref="F61">
    <cfRule type="cellIs" dxfId="12145" priority="644" operator="lessThan">
      <formula>0</formula>
    </cfRule>
  </conditionalFormatting>
  <conditionalFormatting sqref="F61">
    <cfRule type="cellIs" dxfId="12144" priority="645" operator="lessThan">
      <formula>0</formula>
    </cfRule>
  </conditionalFormatting>
  <conditionalFormatting sqref="F61">
    <cfRule type="cellIs" dxfId="12143" priority="641" operator="lessThan">
      <formula>0</formula>
    </cfRule>
  </conditionalFormatting>
  <conditionalFormatting sqref="D70">
    <cfRule type="cellIs" dxfId="12142" priority="638" operator="lessThan">
      <formula>0</formula>
    </cfRule>
  </conditionalFormatting>
  <conditionalFormatting sqref="F61">
    <cfRule type="cellIs" dxfId="12141" priority="672" operator="lessThan">
      <formula>0</formula>
    </cfRule>
  </conditionalFormatting>
  <conditionalFormatting sqref="F61">
    <cfRule type="cellIs" dxfId="12140" priority="643" operator="lessThan">
      <formula>0</formula>
    </cfRule>
  </conditionalFormatting>
  <conditionalFormatting sqref="F61">
    <cfRule type="cellIs" dxfId="12139" priority="642" operator="lessThan">
      <formula>0</formula>
    </cfRule>
  </conditionalFormatting>
  <conditionalFormatting sqref="F61">
    <cfRule type="cellIs" dxfId="12138" priority="639" operator="lessThan">
      <formula>0</formula>
    </cfRule>
  </conditionalFormatting>
  <conditionalFormatting sqref="F61">
    <cfRule type="cellIs" dxfId="12137" priority="671" operator="lessThan">
      <formula>0</formula>
    </cfRule>
  </conditionalFormatting>
  <conditionalFormatting sqref="F61">
    <cfRule type="cellIs" dxfId="12136" priority="660" operator="lessThan">
      <formula>0</formula>
    </cfRule>
  </conditionalFormatting>
  <conditionalFormatting sqref="F61">
    <cfRule type="cellIs" dxfId="12135" priority="659" operator="lessThan">
      <formula>0</formula>
    </cfRule>
  </conditionalFormatting>
  <conditionalFormatting sqref="F61">
    <cfRule type="cellIs" dxfId="12134" priority="669" operator="lessThan">
      <formula>0</formula>
    </cfRule>
  </conditionalFormatting>
  <conditionalFormatting sqref="F61">
    <cfRule type="cellIs" dxfId="12133" priority="670" operator="lessThan">
      <formula>0</formula>
    </cfRule>
  </conditionalFormatting>
  <conditionalFormatting sqref="F61">
    <cfRule type="cellIs" dxfId="12132" priority="668" operator="lessThan">
      <formula>0</formula>
    </cfRule>
  </conditionalFormatting>
  <conditionalFormatting sqref="F61">
    <cfRule type="cellIs" dxfId="12131" priority="667" operator="lessThan">
      <formula>0</formula>
    </cfRule>
  </conditionalFormatting>
  <conditionalFormatting sqref="F61">
    <cfRule type="cellIs" dxfId="12130" priority="666" operator="lessThan">
      <formula>0</formula>
    </cfRule>
  </conditionalFormatting>
  <conditionalFormatting sqref="F61">
    <cfRule type="cellIs" dxfId="12129" priority="665" operator="lessThan">
      <formula>0</formula>
    </cfRule>
  </conditionalFormatting>
  <conditionalFormatting sqref="F61">
    <cfRule type="cellIs" dxfId="12128" priority="664" operator="lessThan">
      <formula>0</formula>
    </cfRule>
  </conditionalFormatting>
  <conditionalFormatting sqref="F61">
    <cfRule type="cellIs" dxfId="12127" priority="662" operator="lessThan">
      <formula>0</formula>
    </cfRule>
  </conditionalFormatting>
  <conditionalFormatting sqref="F61">
    <cfRule type="cellIs" dxfId="12126" priority="661" operator="lessThan">
      <formula>0</formula>
    </cfRule>
  </conditionalFormatting>
  <conditionalFormatting sqref="F61">
    <cfRule type="cellIs" dxfId="12125" priority="663" operator="lessThan">
      <formula>0</formula>
    </cfRule>
  </conditionalFormatting>
  <conditionalFormatting sqref="F61">
    <cfRule type="cellIs" dxfId="12124" priority="658" operator="lessThan">
      <formula>0</formula>
    </cfRule>
  </conditionalFormatting>
  <conditionalFormatting sqref="F61">
    <cfRule type="cellIs" dxfId="12123" priority="656" operator="lessThan">
      <formula>0</formula>
    </cfRule>
  </conditionalFormatting>
  <conditionalFormatting sqref="F61">
    <cfRule type="cellIs" dxfId="12122" priority="657" operator="lessThan">
      <formula>0</formula>
    </cfRule>
  </conditionalFormatting>
  <conditionalFormatting sqref="F61">
    <cfRule type="cellIs" dxfId="12121" priority="650" operator="lessThan">
      <formula>0</formula>
    </cfRule>
  </conditionalFormatting>
  <conditionalFormatting sqref="F61">
    <cfRule type="cellIs" dxfId="12120" priority="649" operator="lessThan">
      <formula>0</formula>
    </cfRule>
  </conditionalFormatting>
  <conditionalFormatting sqref="F61">
    <cfRule type="cellIs" dxfId="12119" priority="640" operator="lessThan">
      <formula>0</formula>
    </cfRule>
  </conditionalFormatting>
  <conditionalFormatting sqref="D72">
    <cfRule type="cellIs" dxfId="12118" priority="636" operator="lessThan">
      <formula>0</formula>
    </cfRule>
  </conditionalFormatting>
  <conditionalFormatting sqref="D71">
    <cfRule type="cellIs" dxfId="12117" priority="637" operator="lessThan">
      <formula>0</formula>
    </cfRule>
  </conditionalFormatting>
  <conditionalFormatting sqref="D74">
    <cfRule type="cellIs" dxfId="12116" priority="634" operator="lessThan">
      <formula>0</formula>
    </cfRule>
  </conditionalFormatting>
  <conditionalFormatting sqref="D75">
    <cfRule type="cellIs" dxfId="12115" priority="633" operator="lessThan">
      <formula>0</formula>
    </cfRule>
  </conditionalFormatting>
  <conditionalFormatting sqref="D73">
    <cfRule type="cellIs" dxfId="12114" priority="635" operator="lessThan">
      <formula>0</formula>
    </cfRule>
  </conditionalFormatting>
  <conditionalFormatting sqref="D76">
    <cfRule type="cellIs" dxfId="12113" priority="632" operator="lessThan">
      <formula>0</formula>
    </cfRule>
  </conditionalFormatting>
  <conditionalFormatting sqref="D78">
    <cfRule type="cellIs" dxfId="12112" priority="630" operator="lessThan">
      <formula>0</formula>
    </cfRule>
  </conditionalFormatting>
  <conditionalFormatting sqref="D77">
    <cfRule type="cellIs" dxfId="12111" priority="631" operator="lessThan">
      <formula>0</formula>
    </cfRule>
  </conditionalFormatting>
  <conditionalFormatting sqref="D80">
    <cfRule type="cellIs" dxfId="12110" priority="628" operator="lessThan">
      <formula>0</formula>
    </cfRule>
  </conditionalFormatting>
  <conditionalFormatting sqref="D79">
    <cfRule type="cellIs" dxfId="12109" priority="629" operator="lessThan">
      <formula>0</formula>
    </cfRule>
  </conditionalFormatting>
  <conditionalFormatting sqref="D83">
    <cfRule type="cellIs" dxfId="12108" priority="625" operator="lessThan">
      <formula>0</formula>
    </cfRule>
  </conditionalFormatting>
  <conditionalFormatting sqref="D82">
    <cfRule type="cellIs" dxfId="12107" priority="626" operator="lessThan">
      <formula>0</formula>
    </cfRule>
  </conditionalFormatting>
  <conditionalFormatting sqref="D81">
    <cfRule type="cellIs" dxfId="12106" priority="627" operator="lessThan">
      <formula>0</formula>
    </cfRule>
  </conditionalFormatting>
  <conditionalFormatting sqref="F51">
    <cfRule type="cellIs" dxfId="12105" priority="2576" operator="lessThan">
      <formula>0</formula>
    </cfRule>
  </conditionalFormatting>
  <conditionalFormatting sqref="F51">
    <cfRule type="cellIs" dxfId="12104" priority="2553" operator="lessThan">
      <formula>0</formula>
    </cfRule>
  </conditionalFormatting>
  <conditionalFormatting sqref="F51">
    <cfRule type="cellIs" dxfId="12103" priority="2552" operator="lessThan">
      <formula>0</formula>
    </cfRule>
  </conditionalFormatting>
  <conditionalFormatting sqref="F51">
    <cfRule type="cellIs" dxfId="12102" priority="2551" operator="lessThan">
      <formula>0</formula>
    </cfRule>
  </conditionalFormatting>
  <conditionalFormatting sqref="F51">
    <cfRule type="cellIs" dxfId="12101" priority="2550" operator="lessThan">
      <formula>0</formula>
    </cfRule>
  </conditionalFormatting>
  <conditionalFormatting sqref="F51">
    <cfRule type="cellIs" dxfId="12100" priority="2543" operator="lessThan">
      <formula>0</formula>
    </cfRule>
  </conditionalFormatting>
  <conditionalFormatting sqref="F51">
    <cfRule type="cellIs" dxfId="12099" priority="2536" operator="lessThan">
      <formula>0</formula>
    </cfRule>
  </conditionalFormatting>
  <conditionalFormatting sqref="F51">
    <cfRule type="cellIs" dxfId="12098" priority="2540" operator="lessThan">
      <formula>0</formula>
    </cfRule>
  </conditionalFormatting>
  <conditionalFormatting sqref="F51">
    <cfRule type="cellIs" dxfId="12097" priority="2542" operator="lessThan">
      <formula>0</formula>
    </cfRule>
  </conditionalFormatting>
  <conditionalFormatting sqref="F51">
    <cfRule type="cellIs" dxfId="12096" priority="2541" operator="lessThan">
      <formula>0</formula>
    </cfRule>
  </conditionalFormatting>
  <conditionalFormatting sqref="F51">
    <cfRule type="cellIs" dxfId="12095" priority="2539" operator="lessThan">
      <formula>0</formula>
    </cfRule>
  </conditionalFormatting>
  <conditionalFormatting sqref="F51">
    <cfRule type="cellIs" dxfId="12094" priority="2538" operator="lessThan">
      <formula>0</formula>
    </cfRule>
  </conditionalFormatting>
  <conditionalFormatting sqref="F51">
    <cfRule type="cellIs" dxfId="12093" priority="2537" operator="lessThan">
      <formula>0</formula>
    </cfRule>
  </conditionalFormatting>
  <conditionalFormatting sqref="F51">
    <cfRule type="cellIs" dxfId="12092" priority="2557" operator="lessThan">
      <formula>0</formula>
    </cfRule>
  </conditionalFormatting>
  <conditionalFormatting sqref="F51">
    <cfRule type="cellIs" dxfId="12091" priority="2556" operator="lessThan">
      <formula>0</formula>
    </cfRule>
  </conditionalFormatting>
  <conditionalFormatting sqref="F51">
    <cfRule type="cellIs" dxfId="12090" priority="2555" operator="lessThan">
      <formula>0</formula>
    </cfRule>
  </conditionalFormatting>
  <conditionalFormatting sqref="F51">
    <cfRule type="cellIs" dxfId="12089" priority="2554" operator="lessThan">
      <formula>0</formula>
    </cfRule>
  </conditionalFormatting>
  <conditionalFormatting sqref="F51">
    <cfRule type="cellIs" dxfId="12088" priority="2567" operator="lessThan">
      <formula>0</formula>
    </cfRule>
  </conditionalFormatting>
  <conditionalFormatting sqref="F51">
    <cfRule type="cellIs" dxfId="12087" priority="2575" operator="lessThan">
      <formula>0</formula>
    </cfRule>
  </conditionalFormatting>
  <conditionalFormatting sqref="F51">
    <cfRule type="cellIs" dxfId="12086" priority="2574" operator="lessThan">
      <formula>0</formula>
    </cfRule>
  </conditionalFormatting>
  <conditionalFormatting sqref="F51">
    <cfRule type="cellIs" dxfId="12085" priority="2572" operator="lessThan">
      <formula>0</formula>
    </cfRule>
  </conditionalFormatting>
  <conditionalFormatting sqref="F51">
    <cfRule type="cellIs" dxfId="12084" priority="2573" operator="lessThan">
      <formula>0</formula>
    </cfRule>
  </conditionalFormatting>
  <conditionalFormatting sqref="F51">
    <cfRule type="cellIs" dxfId="12083" priority="2571" operator="lessThan">
      <formula>0</formula>
    </cfRule>
  </conditionalFormatting>
  <conditionalFormatting sqref="F51">
    <cfRule type="cellIs" dxfId="12082" priority="2570" operator="lessThan">
      <formula>0</formula>
    </cfRule>
  </conditionalFormatting>
  <conditionalFormatting sqref="F51">
    <cfRule type="cellIs" dxfId="12081" priority="2568" operator="lessThan">
      <formula>0</formula>
    </cfRule>
  </conditionalFormatting>
  <conditionalFormatting sqref="F51">
    <cfRule type="cellIs" dxfId="12080" priority="2569" operator="lessThan">
      <formula>0</formula>
    </cfRule>
  </conditionalFormatting>
  <conditionalFormatting sqref="F51">
    <cfRule type="cellIs" dxfId="12079" priority="2566" operator="lessThan">
      <formula>0</formula>
    </cfRule>
  </conditionalFormatting>
  <conditionalFormatting sqref="F51">
    <cfRule type="cellIs" dxfId="12078" priority="2564" operator="lessThan">
      <formula>0</formula>
    </cfRule>
  </conditionalFormatting>
  <conditionalFormatting sqref="F51">
    <cfRule type="cellIs" dxfId="12077" priority="2565" operator="lessThan">
      <formula>0</formula>
    </cfRule>
  </conditionalFormatting>
  <conditionalFormatting sqref="F51">
    <cfRule type="cellIs" dxfId="12076" priority="2563" operator="lessThan">
      <formula>0</formula>
    </cfRule>
  </conditionalFormatting>
  <conditionalFormatting sqref="F51">
    <cfRule type="cellIs" dxfId="12075" priority="2562" operator="lessThan">
      <formula>0</formula>
    </cfRule>
  </conditionalFormatting>
  <conditionalFormatting sqref="F51">
    <cfRule type="cellIs" dxfId="12074" priority="2561" operator="lessThan">
      <formula>0</formula>
    </cfRule>
  </conditionalFormatting>
  <conditionalFormatting sqref="F51">
    <cfRule type="cellIs" dxfId="12073" priority="2559" operator="lessThan">
      <formula>0</formula>
    </cfRule>
  </conditionalFormatting>
  <conditionalFormatting sqref="F51">
    <cfRule type="cellIs" dxfId="12072" priority="2560" operator="lessThan">
      <formula>0</formula>
    </cfRule>
  </conditionalFormatting>
  <conditionalFormatting sqref="F51">
    <cfRule type="cellIs" dxfId="12071" priority="2558" operator="lessThan">
      <formula>0</formula>
    </cfRule>
  </conditionalFormatting>
  <conditionalFormatting sqref="F51">
    <cfRule type="cellIs" dxfId="12070" priority="2495" operator="lessThan">
      <formula>0</formula>
    </cfRule>
  </conditionalFormatting>
  <conditionalFormatting sqref="F51">
    <cfRule type="cellIs" dxfId="12069" priority="2544" operator="lessThan">
      <formula>0</formula>
    </cfRule>
  </conditionalFormatting>
  <conditionalFormatting sqref="F51">
    <cfRule type="cellIs" dxfId="12068" priority="2484" operator="lessThan">
      <formula>0</formula>
    </cfRule>
  </conditionalFormatting>
  <conditionalFormatting sqref="F51">
    <cfRule type="cellIs" dxfId="12067" priority="2483" operator="lessThan">
      <formula>0</formula>
    </cfRule>
  </conditionalFormatting>
  <conditionalFormatting sqref="F51">
    <cfRule type="cellIs" dxfId="12066" priority="2492" operator="lessThan">
      <formula>0</formula>
    </cfRule>
  </conditionalFormatting>
  <conditionalFormatting sqref="F51">
    <cfRule type="cellIs" dxfId="12065" priority="2491" operator="lessThan">
      <formula>0</formula>
    </cfRule>
  </conditionalFormatting>
  <conditionalFormatting sqref="F51">
    <cfRule type="cellIs" dxfId="12064" priority="2485" operator="lessThan">
      <formula>0</formula>
    </cfRule>
  </conditionalFormatting>
  <conditionalFormatting sqref="F51">
    <cfRule type="cellIs" dxfId="12063" priority="2482" operator="lessThan">
      <formula>0</formula>
    </cfRule>
  </conditionalFormatting>
  <conditionalFormatting sqref="F51">
    <cfRule type="cellIs" dxfId="12062" priority="2481" operator="lessThan">
      <formula>0</formula>
    </cfRule>
  </conditionalFormatting>
  <conditionalFormatting sqref="F51">
    <cfRule type="cellIs" dxfId="12061" priority="2480" operator="lessThan">
      <formula>0</formula>
    </cfRule>
  </conditionalFormatting>
  <conditionalFormatting sqref="F51">
    <cfRule type="cellIs" dxfId="12060" priority="2479" operator="lessThan">
      <formula>0</formula>
    </cfRule>
  </conditionalFormatting>
  <conditionalFormatting sqref="F51">
    <cfRule type="cellIs" dxfId="12059" priority="2478" operator="lessThan">
      <formula>0</formula>
    </cfRule>
  </conditionalFormatting>
  <conditionalFormatting sqref="F51">
    <cfRule type="cellIs" dxfId="12058" priority="2477" operator="lessThan">
      <formula>0</formula>
    </cfRule>
  </conditionalFormatting>
  <conditionalFormatting sqref="F51">
    <cfRule type="cellIs" dxfId="12057" priority="2475" operator="lessThan">
      <formula>0</formula>
    </cfRule>
  </conditionalFormatting>
  <conditionalFormatting sqref="F51">
    <cfRule type="cellIs" dxfId="12056" priority="2473" operator="lessThan">
      <formula>0</formula>
    </cfRule>
  </conditionalFormatting>
  <conditionalFormatting sqref="F51">
    <cfRule type="cellIs" dxfId="12055" priority="2474" operator="lessThan">
      <formula>0</formula>
    </cfRule>
  </conditionalFormatting>
  <conditionalFormatting sqref="F51">
    <cfRule type="cellIs" dxfId="12054" priority="2472" operator="lessThan">
      <formula>0</formula>
    </cfRule>
  </conditionalFormatting>
  <conditionalFormatting sqref="F51">
    <cfRule type="cellIs" dxfId="12053" priority="2549" operator="lessThan">
      <formula>0</formula>
    </cfRule>
  </conditionalFormatting>
  <conditionalFormatting sqref="F51">
    <cfRule type="cellIs" dxfId="12052" priority="2548" operator="lessThan">
      <formula>0</formula>
    </cfRule>
  </conditionalFormatting>
  <conditionalFormatting sqref="F51">
    <cfRule type="cellIs" dxfId="12051" priority="2546" operator="lessThan">
      <formula>0</formula>
    </cfRule>
  </conditionalFormatting>
  <conditionalFormatting sqref="F51">
    <cfRule type="cellIs" dxfId="12050" priority="2547" operator="lessThan">
      <formula>0</formula>
    </cfRule>
  </conditionalFormatting>
  <conditionalFormatting sqref="F51">
    <cfRule type="cellIs" dxfId="12049" priority="2545" operator="lessThan">
      <formula>0</formula>
    </cfRule>
  </conditionalFormatting>
  <conditionalFormatting sqref="F51">
    <cfRule type="cellIs" dxfId="12048" priority="2517" operator="lessThan">
      <formula>0</formula>
    </cfRule>
  </conditionalFormatting>
  <conditionalFormatting sqref="F51">
    <cfRule type="cellIs" dxfId="12047" priority="2515" operator="lessThan">
      <formula>0</formula>
    </cfRule>
  </conditionalFormatting>
  <conditionalFormatting sqref="F51">
    <cfRule type="cellIs" dxfId="12046" priority="2516" operator="lessThan">
      <formula>0</formula>
    </cfRule>
  </conditionalFormatting>
  <conditionalFormatting sqref="F51">
    <cfRule type="cellIs" dxfId="12045" priority="2514" operator="lessThan">
      <formula>0</formula>
    </cfRule>
  </conditionalFormatting>
  <conditionalFormatting sqref="F51">
    <cfRule type="cellIs" dxfId="12044" priority="2513" operator="lessThan">
      <formula>0</formula>
    </cfRule>
  </conditionalFormatting>
  <conditionalFormatting sqref="F51">
    <cfRule type="cellIs" dxfId="12043" priority="2512" operator="lessThan">
      <formula>0</formula>
    </cfRule>
  </conditionalFormatting>
  <conditionalFormatting sqref="F51">
    <cfRule type="cellIs" dxfId="12042" priority="2510" operator="lessThan">
      <formula>0</formula>
    </cfRule>
  </conditionalFormatting>
  <conditionalFormatting sqref="F51">
    <cfRule type="cellIs" dxfId="12041" priority="2511" operator="lessThan">
      <formula>0</formula>
    </cfRule>
  </conditionalFormatting>
  <conditionalFormatting sqref="F51">
    <cfRule type="cellIs" dxfId="12040" priority="2476" operator="lessThan">
      <formula>0</formula>
    </cfRule>
  </conditionalFormatting>
  <conditionalFormatting sqref="F51">
    <cfRule type="cellIs" dxfId="12039" priority="2494" operator="lessThan">
      <formula>0</formula>
    </cfRule>
  </conditionalFormatting>
  <conditionalFormatting sqref="F51">
    <cfRule type="cellIs" dxfId="12038" priority="2493" operator="lessThan">
      <formula>0</formula>
    </cfRule>
  </conditionalFormatting>
  <conditionalFormatting sqref="F51">
    <cfRule type="cellIs" dxfId="12037" priority="2490" operator="lessThan">
      <formula>0</formula>
    </cfRule>
  </conditionalFormatting>
  <conditionalFormatting sqref="F51">
    <cfRule type="cellIs" dxfId="12036" priority="2489" operator="lessThan">
      <formula>0</formula>
    </cfRule>
  </conditionalFormatting>
  <conditionalFormatting sqref="F51">
    <cfRule type="cellIs" dxfId="12035" priority="2487" operator="lessThan">
      <formula>0</formula>
    </cfRule>
  </conditionalFormatting>
  <conditionalFormatting sqref="F51">
    <cfRule type="cellIs" dxfId="12034" priority="2488" operator="lessThan">
      <formula>0</formula>
    </cfRule>
  </conditionalFormatting>
  <conditionalFormatting sqref="F51">
    <cfRule type="cellIs" dxfId="12033" priority="2486" operator="lessThan">
      <formula>0</formula>
    </cfRule>
  </conditionalFormatting>
  <conditionalFormatting sqref="F51">
    <cfRule type="cellIs" dxfId="12032" priority="2470" operator="lessThan">
      <formula>0</formula>
    </cfRule>
  </conditionalFormatting>
  <conditionalFormatting sqref="F51">
    <cfRule type="cellIs" dxfId="12031" priority="2471" operator="lessThan">
      <formula>0</formula>
    </cfRule>
  </conditionalFormatting>
  <conditionalFormatting sqref="F51">
    <cfRule type="cellIs" dxfId="12030" priority="2469" operator="lessThan">
      <formula>0</formula>
    </cfRule>
  </conditionalFormatting>
  <conditionalFormatting sqref="F51">
    <cfRule type="cellIs" dxfId="12029" priority="2461" operator="lessThan">
      <formula>0</formula>
    </cfRule>
  </conditionalFormatting>
  <conditionalFormatting sqref="F51">
    <cfRule type="cellIs" dxfId="12028" priority="2460" operator="lessThan">
      <formula>0</formula>
    </cfRule>
  </conditionalFormatting>
  <conditionalFormatting sqref="F51">
    <cfRule type="cellIs" dxfId="12027" priority="2457" operator="lessThan">
      <formula>0</formula>
    </cfRule>
  </conditionalFormatting>
  <conditionalFormatting sqref="F51">
    <cfRule type="cellIs" dxfId="12026" priority="2458" operator="lessThan">
      <formula>0</formula>
    </cfRule>
  </conditionalFormatting>
  <conditionalFormatting sqref="F51">
    <cfRule type="cellIs" dxfId="12025" priority="2466" operator="lessThan">
      <formula>0</formula>
    </cfRule>
  </conditionalFormatting>
  <conditionalFormatting sqref="F51">
    <cfRule type="cellIs" dxfId="12024" priority="2465" operator="lessThan">
      <formula>0</formula>
    </cfRule>
  </conditionalFormatting>
  <conditionalFormatting sqref="F51">
    <cfRule type="cellIs" dxfId="12023" priority="2464" operator="lessThan">
      <formula>0</formula>
    </cfRule>
  </conditionalFormatting>
  <conditionalFormatting sqref="F51">
    <cfRule type="cellIs" dxfId="12022" priority="2467" operator="lessThan">
      <formula>0</formula>
    </cfRule>
  </conditionalFormatting>
  <conditionalFormatting sqref="F51">
    <cfRule type="cellIs" dxfId="12021" priority="2468" operator="lessThan">
      <formula>0</formula>
    </cfRule>
  </conditionalFormatting>
  <conditionalFormatting sqref="F51">
    <cfRule type="cellIs" dxfId="12020" priority="2463" operator="lessThan">
      <formula>0</formula>
    </cfRule>
  </conditionalFormatting>
  <conditionalFormatting sqref="F51">
    <cfRule type="cellIs" dxfId="12019" priority="2462" operator="lessThan">
      <formula>0</formula>
    </cfRule>
  </conditionalFormatting>
  <conditionalFormatting sqref="F51">
    <cfRule type="cellIs" dxfId="12018" priority="2459" operator="lessThan">
      <formula>0</formula>
    </cfRule>
  </conditionalFormatting>
  <conditionalFormatting sqref="F51">
    <cfRule type="cellIs" dxfId="12017" priority="2438" operator="lessThan">
      <formula>0</formula>
    </cfRule>
  </conditionalFormatting>
  <conditionalFormatting sqref="F51">
    <cfRule type="cellIs" dxfId="12016" priority="2439" operator="lessThan">
      <formula>0</formula>
    </cfRule>
  </conditionalFormatting>
  <conditionalFormatting sqref="F51">
    <cfRule type="cellIs" dxfId="12015" priority="2437" operator="lessThan">
      <formula>0</formula>
    </cfRule>
  </conditionalFormatting>
  <conditionalFormatting sqref="F51">
    <cfRule type="cellIs" dxfId="12014" priority="2456" operator="lessThan">
      <formula>0</formula>
    </cfRule>
  </conditionalFormatting>
  <conditionalFormatting sqref="F51">
    <cfRule type="cellIs" dxfId="12013" priority="2440" operator="lessThan">
      <formula>0</formula>
    </cfRule>
  </conditionalFormatting>
  <conditionalFormatting sqref="F51">
    <cfRule type="cellIs" dxfId="12012" priority="2441" operator="lessThan">
      <formula>0</formula>
    </cfRule>
  </conditionalFormatting>
  <conditionalFormatting sqref="F51">
    <cfRule type="cellIs" dxfId="12011" priority="2420" operator="lessThan">
      <formula>0</formula>
    </cfRule>
  </conditionalFormatting>
  <conditionalFormatting sqref="F51">
    <cfRule type="cellIs" dxfId="12010" priority="2418" operator="lessThan">
      <formula>0</formula>
    </cfRule>
  </conditionalFormatting>
  <conditionalFormatting sqref="F51">
    <cfRule type="cellIs" dxfId="12009" priority="2417" operator="lessThan">
      <formula>0</formula>
    </cfRule>
  </conditionalFormatting>
  <conditionalFormatting sqref="F51">
    <cfRule type="cellIs" dxfId="12008" priority="2419" operator="lessThan">
      <formula>0</formula>
    </cfRule>
  </conditionalFormatting>
  <conditionalFormatting sqref="F51">
    <cfRule type="cellIs" dxfId="12007" priority="2416" operator="lessThan">
      <formula>0</formula>
    </cfRule>
  </conditionalFormatting>
  <conditionalFormatting sqref="F51">
    <cfRule type="cellIs" dxfId="12006" priority="2414" operator="lessThan">
      <formula>0</formula>
    </cfRule>
  </conditionalFormatting>
  <conditionalFormatting sqref="F51">
    <cfRule type="cellIs" dxfId="12005" priority="2415" operator="lessThan">
      <formula>0</formula>
    </cfRule>
  </conditionalFormatting>
  <conditionalFormatting sqref="F51">
    <cfRule type="cellIs" dxfId="12004" priority="2412" operator="lessThan">
      <formula>0</formula>
    </cfRule>
  </conditionalFormatting>
  <conditionalFormatting sqref="F51">
    <cfRule type="cellIs" dxfId="12003" priority="2413" operator="lessThan">
      <formula>0</formula>
    </cfRule>
  </conditionalFormatting>
  <conditionalFormatting sqref="F51">
    <cfRule type="cellIs" dxfId="12002" priority="2409" operator="lessThan">
      <formula>0</formula>
    </cfRule>
  </conditionalFormatting>
  <conditionalFormatting sqref="F51">
    <cfRule type="cellIs" dxfId="12001" priority="2410" operator="lessThan">
      <formula>0</formula>
    </cfRule>
  </conditionalFormatting>
  <conditionalFormatting sqref="F51">
    <cfRule type="cellIs" dxfId="12000" priority="2411" operator="lessThan">
      <formula>0</formula>
    </cfRule>
  </conditionalFormatting>
  <conditionalFormatting sqref="G52">
    <cfRule type="cellIs" dxfId="11999" priority="2408" operator="lessThan">
      <formula>0</formula>
    </cfRule>
  </conditionalFormatting>
  <conditionalFormatting sqref="F52">
    <cfRule type="cellIs" dxfId="11998" priority="2399" operator="lessThan">
      <formula>0</formula>
    </cfRule>
  </conditionalFormatting>
  <conditionalFormatting sqref="F52">
    <cfRule type="cellIs" dxfId="11997" priority="2405" operator="lessThan">
      <formula>0</formula>
    </cfRule>
  </conditionalFormatting>
  <conditionalFormatting sqref="F52">
    <cfRule type="cellIs" dxfId="11996" priority="2404" operator="lessThan">
      <formula>0</formula>
    </cfRule>
  </conditionalFormatting>
  <conditionalFormatting sqref="F52">
    <cfRule type="cellIs" dxfId="11995" priority="2406" operator="lessThan">
      <formula>0</formula>
    </cfRule>
  </conditionalFormatting>
  <conditionalFormatting sqref="F52">
    <cfRule type="cellIs" dxfId="11994" priority="2357" operator="lessThan">
      <formula>0</formula>
    </cfRule>
  </conditionalFormatting>
  <conditionalFormatting sqref="F52">
    <cfRule type="cellIs" dxfId="11993" priority="2356" operator="lessThan">
      <formula>0</formula>
    </cfRule>
  </conditionalFormatting>
  <conditionalFormatting sqref="F52">
    <cfRule type="cellIs" dxfId="11992" priority="2355" operator="lessThan">
      <formula>0</formula>
    </cfRule>
  </conditionalFormatting>
  <conditionalFormatting sqref="F52">
    <cfRule type="cellIs" dxfId="11991" priority="2376" operator="lessThan">
      <formula>0</formula>
    </cfRule>
  </conditionalFormatting>
  <conditionalFormatting sqref="F52">
    <cfRule type="cellIs" dxfId="11990" priority="2375" operator="lessThan">
      <formula>0</formula>
    </cfRule>
  </conditionalFormatting>
  <conditionalFormatting sqref="F52">
    <cfRule type="cellIs" dxfId="11989" priority="2374" operator="lessThan">
      <formula>0</formula>
    </cfRule>
  </conditionalFormatting>
  <conditionalFormatting sqref="F52">
    <cfRule type="cellIs" dxfId="11988" priority="2373" operator="lessThan">
      <formula>0</formula>
    </cfRule>
  </conditionalFormatting>
  <conditionalFormatting sqref="F52">
    <cfRule type="cellIs" dxfId="11987" priority="2366" operator="lessThan">
      <formula>0</formula>
    </cfRule>
  </conditionalFormatting>
  <conditionalFormatting sqref="F52">
    <cfRule type="cellIs" dxfId="11986" priority="2359" operator="lessThan">
      <formula>0</formula>
    </cfRule>
  </conditionalFormatting>
  <conditionalFormatting sqref="F52">
    <cfRule type="cellIs" dxfId="11985" priority="2363" operator="lessThan">
      <formula>0</formula>
    </cfRule>
  </conditionalFormatting>
  <conditionalFormatting sqref="F52">
    <cfRule type="cellIs" dxfId="11984" priority="2365" operator="lessThan">
      <formula>0</formula>
    </cfRule>
  </conditionalFormatting>
  <conditionalFormatting sqref="F52">
    <cfRule type="cellIs" dxfId="11983" priority="2364" operator="lessThan">
      <formula>0</formula>
    </cfRule>
  </conditionalFormatting>
  <conditionalFormatting sqref="F52">
    <cfRule type="cellIs" dxfId="11982" priority="2362" operator="lessThan">
      <formula>0</formula>
    </cfRule>
  </conditionalFormatting>
  <conditionalFormatting sqref="F52">
    <cfRule type="cellIs" dxfId="11981" priority="2361" operator="lessThan">
      <formula>0</formula>
    </cfRule>
  </conditionalFormatting>
  <conditionalFormatting sqref="F52">
    <cfRule type="cellIs" dxfId="11980" priority="2360" operator="lessThan">
      <formula>0</formula>
    </cfRule>
  </conditionalFormatting>
  <conditionalFormatting sqref="F52">
    <cfRule type="cellIs" dxfId="11979" priority="2358" operator="lessThan">
      <formula>0</formula>
    </cfRule>
  </conditionalFormatting>
  <conditionalFormatting sqref="F52">
    <cfRule type="cellIs" dxfId="11978" priority="2351" operator="lessThan">
      <formula>0</formula>
    </cfRule>
  </conditionalFormatting>
  <conditionalFormatting sqref="F52">
    <cfRule type="cellIs" dxfId="11977" priority="2350" operator="lessThan">
      <formula>0</formula>
    </cfRule>
  </conditionalFormatting>
  <conditionalFormatting sqref="F52">
    <cfRule type="cellIs" dxfId="11976" priority="2380" operator="lessThan">
      <formula>0</formula>
    </cfRule>
  </conditionalFormatting>
  <conditionalFormatting sqref="F52">
    <cfRule type="cellIs" dxfId="11975" priority="2379" operator="lessThan">
      <formula>0</formula>
    </cfRule>
  </conditionalFormatting>
  <conditionalFormatting sqref="F52">
    <cfRule type="cellIs" dxfId="11974" priority="2378" operator="lessThan">
      <formula>0</formula>
    </cfRule>
  </conditionalFormatting>
  <conditionalFormatting sqref="F52">
    <cfRule type="cellIs" dxfId="11973" priority="2377" operator="lessThan">
      <formula>0</formula>
    </cfRule>
  </conditionalFormatting>
  <conditionalFormatting sqref="F52">
    <cfRule type="cellIs" dxfId="11972" priority="2403" operator="lessThan">
      <formula>0</formula>
    </cfRule>
  </conditionalFormatting>
  <conditionalFormatting sqref="F52">
    <cfRule type="cellIs" dxfId="11971" priority="2354" operator="lessThan">
      <formula>0</formula>
    </cfRule>
  </conditionalFormatting>
  <conditionalFormatting sqref="F52">
    <cfRule type="cellIs" dxfId="11970" priority="2353" operator="lessThan">
      <formula>0</formula>
    </cfRule>
  </conditionalFormatting>
  <conditionalFormatting sqref="F52">
    <cfRule type="cellIs" dxfId="11969" priority="2390" operator="lessThan">
      <formula>0</formula>
    </cfRule>
  </conditionalFormatting>
  <conditionalFormatting sqref="F52">
    <cfRule type="cellIs" dxfId="11968" priority="2407" operator="lessThan">
      <formula>0</formula>
    </cfRule>
  </conditionalFormatting>
  <conditionalFormatting sqref="F52">
    <cfRule type="cellIs" dxfId="11967" priority="2402" operator="lessThan">
      <formula>0</formula>
    </cfRule>
  </conditionalFormatting>
  <conditionalFormatting sqref="F52">
    <cfRule type="cellIs" dxfId="11966" priority="2400" operator="lessThan">
      <formula>0</formula>
    </cfRule>
  </conditionalFormatting>
  <conditionalFormatting sqref="F52">
    <cfRule type="cellIs" dxfId="11965" priority="2401" operator="lessThan">
      <formula>0</formula>
    </cfRule>
  </conditionalFormatting>
  <conditionalFormatting sqref="F52">
    <cfRule type="cellIs" dxfId="11964" priority="2398" operator="lessThan">
      <formula>0</formula>
    </cfRule>
  </conditionalFormatting>
  <conditionalFormatting sqref="F52">
    <cfRule type="cellIs" dxfId="11963" priority="2397" operator="lessThan">
      <formula>0</formula>
    </cfRule>
  </conditionalFormatting>
  <conditionalFormatting sqref="F52">
    <cfRule type="cellIs" dxfId="11962" priority="2395" operator="lessThan">
      <formula>0</formula>
    </cfRule>
  </conditionalFormatting>
  <conditionalFormatting sqref="F52">
    <cfRule type="cellIs" dxfId="11961" priority="2396" operator="lessThan">
      <formula>0</formula>
    </cfRule>
  </conditionalFormatting>
  <conditionalFormatting sqref="F52">
    <cfRule type="cellIs" dxfId="11960" priority="2394" operator="lessThan">
      <formula>0</formula>
    </cfRule>
  </conditionalFormatting>
  <conditionalFormatting sqref="F52">
    <cfRule type="cellIs" dxfId="11959" priority="2393" operator="lessThan">
      <formula>0</formula>
    </cfRule>
  </conditionalFormatting>
  <conditionalFormatting sqref="F52">
    <cfRule type="cellIs" dxfId="11958" priority="2391" operator="lessThan">
      <formula>0</formula>
    </cfRule>
  </conditionalFormatting>
  <conditionalFormatting sqref="F52">
    <cfRule type="cellIs" dxfId="11957" priority="2392" operator="lessThan">
      <formula>0</formula>
    </cfRule>
  </conditionalFormatting>
  <conditionalFormatting sqref="F52">
    <cfRule type="cellIs" dxfId="11956" priority="2389" operator="lessThan">
      <formula>0</formula>
    </cfRule>
  </conditionalFormatting>
  <conditionalFormatting sqref="F52">
    <cfRule type="cellIs" dxfId="11955" priority="2387" operator="lessThan">
      <formula>0</formula>
    </cfRule>
  </conditionalFormatting>
  <conditionalFormatting sqref="F52">
    <cfRule type="cellIs" dxfId="11954" priority="2388" operator="lessThan">
      <formula>0</formula>
    </cfRule>
  </conditionalFormatting>
  <conditionalFormatting sqref="F52">
    <cfRule type="cellIs" dxfId="11953" priority="2386" operator="lessThan">
      <formula>0</formula>
    </cfRule>
  </conditionalFormatting>
  <conditionalFormatting sqref="F52">
    <cfRule type="cellIs" dxfId="11952" priority="2385" operator="lessThan">
      <formula>0</formula>
    </cfRule>
  </conditionalFormatting>
  <conditionalFormatting sqref="F52">
    <cfRule type="cellIs" dxfId="11951" priority="2384" operator="lessThan">
      <formula>0</formula>
    </cfRule>
  </conditionalFormatting>
  <conditionalFormatting sqref="F52">
    <cfRule type="cellIs" dxfId="11950" priority="2382" operator="lessThan">
      <formula>0</formula>
    </cfRule>
  </conditionalFormatting>
  <conditionalFormatting sqref="F52">
    <cfRule type="cellIs" dxfId="11949" priority="2383" operator="lessThan">
      <formula>0</formula>
    </cfRule>
  </conditionalFormatting>
  <conditionalFormatting sqref="F52">
    <cfRule type="cellIs" dxfId="11948" priority="2381" operator="lessThan">
      <formula>0</formula>
    </cfRule>
  </conditionalFormatting>
  <conditionalFormatting sqref="F52">
    <cfRule type="cellIs" dxfId="11947" priority="2321" operator="lessThan">
      <formula>0</formula>
    </cfRule>
  </conditionalFormatting>
  <conditionalFormatting sqref="F52">
    <cfRule type="cellIs" dxfId="11946" priority="2319" operator="lessThan">
      <formula>0</formula>
    </cfRule>
  </conditionalFormatting>
  <conditionalFormatting sqref="F52">
    <cfRule type="cellIs" dxfId="11945" priority="2320" operator="lessThan">
      <formula>0</formula>
    </cfRule>
  </conditionalFormatting>
  <conditionalFormatting sqref="F52">
    <cfRule type="cellIs" dxfId="11944" priority="2318" operator="lessThan">
      <formula>0</formula>
    </cfRule>
  </conditionalFormatting>
  <conditionalFormatting sqref="F52">
    <cfRule type="cellIs" dxfId="11943" priority="2367" operator="lessThan">
      <formula>0</formula>
    </cfRule>
  </conditionalFormatting>
  <conditionalFormatting sqref="F52">
    <cfRule type="cellIs" dxfId="11942" priority="2326" operator="lessThan">
      <formula>0</formula>
    </cfRule>
  </conditionalFormatting>
  <conditionalFormatting sqref="F52">
    <cfRule type="cellIs" dxfId="11941" priority="2327" operator="lessThan">
      <formula>0</formula>
    </cfRule>
  </conditionalFormatting>
  <conditionalFormatting sqref="F52">
    <cfRule type="cellIs" dxfId="11940" priority="2325" operator="lessThan">
      <formula>0</formula>
    </cfRule>
  </conditionalFormatting>
  <conditionalFormatting sqref="F52">
    <cfRule type="cellIs" dxfId="11939" priority="2324" operator="lessThan">
      <formula>0</formula>
    </cfRule>
  </conditionalFormatting>
  <conditionalFormatting sqref="F52">
    <cfRule type="cellIs" dxfId="11938" priority="2322" operator="lessThan">
      <formula>0</formula>
    </cfRule>
  </conditionalFormatting>
  <conditionalFormatting sqref="F52">
    <cfRule type="cellIs" dxfId="11937" priority="2323" operator="lessThan">
      <formula>0</formula>
    </cfRule>
  </conditionalFormatting>
  <conditionalFormatting sqref="F52">
    <cfRule type="cellIs" dxfId="11936" priority="2348" operator="lessThan">
      <formula>0</formula>
    </cfRule>
  </conditionalFormatting>
  <conditionalFormatting sqref="F52">
    <cfRule type="cellIs" dxfId="11935" priority="2349" operator="lessThan">
      <formula>0</formula>
    </cfRule>
  </conditionalFormatting>
  <conditionalFormatting sqref="F52">
    <cfRule type="cellIs" dxfId="11934" priority="2347" operator="lessThan">
      <formula>0</formula>
    </cfRule>
  </conditionalFormatting>
  <conditionalFormatting sqref="F52">
    <cfRule type="cellIs" dxfId="11933" priority="2331" operator="lessThan">
      <formula>0</formula>
    </cfRule>
  </conditionalFormatting>
  <conditionalFormatting sqref="F52">
    <cfRule type="cellIs" dxfId="11932" priority="2330" operator="lessThan">
      <formula>0</formula>
    </cfRule>
  </conditionalFormatting>
  <conditionalFormatting sqref="F52">
    <cfRule type="cellIs" dxfId="11931" priority="2307" operator="lessThan">
      <formula>0</formula>
    </cfRule>
  </conditionalFormatting>
  <conditionalFormatting sqref="F52">
    <cfRule type="cellIs" dxfId="11930" priority="2306" operator="lessThan">
      <formula>0</formula>
    </cfRule>
  </conditionalFormatting>
  <conditionalFormatting sqref="F52">
    <cfRule type="cellIs" dxfId="11929" priority="2315" operator="lessThan">
      <formula>0</formula>
    </cfRule>
  </conditionalFormatting>
  <conditionalFormatting sqref="F52">
    <cfRule type="cellIs" dxfId="11928" priority="2314" operator="lessThan">
      <formula>0</formula>
    </cfRule>
  </conditionalFormatting>
  <conditionalFormatting sqref="F52">
    <cfRule type="cellIs" dxfId="11927" priority="2308" operator="lessThan">
      <formula>0</formula>
    </cfRule>
  </conditionalFormatting>
  <conditionalFormatting sqref="F52">
    <cfRule type="cellIs" dxfId="11926" priority="2305" operator="lessThan">
      <formula>0</formula>
    </cfRule>
  </conditionalFormatting>
  <conditionalFormatting sqref="F52">
    <cfRule type="cellIs" dxfId="11925" priority="2304" operator="lessThan">
      <formula>0</formula>
    </cfRule>
  </conditionalFormatting>
  <conditionalFormatting sqref="F52">
    <cfRule type="cellIs" dxfId="11924" priority="2303" operator="lessThan">
      <formula>0</formula>
    </cfRule>
  </conditionalFormatting>
  <conditionalFormatting sqref="F52">
    <cfRule type="cellIs" dxfId="11923" priority="2302" operator="lessThan">
      <formula>0</formula>
    </cfRule>
  </conditionalFormatting>
  <conditionalFormatting sqref="F52">
    <cfRule type="cellIs" dxfId="11922" priority="2301" operator="lessThan">
      <formula>0</formula>
    </cfRule>
  </conditionalFormatting>
  <conditionalFormatting sqref="F52">
    <cfRule type="cellIs" dxfId="11921" priority="2300" operator="lessThan">
      <formula>0</formula>
    </cfRule>
  </conditionalFormatting>
  <conditionalFormatting sqref="F52">
    <cfRule type="cellIs" dxfId="11920" priority="2298" operator="lessThan">
      <formula>0</formula>
    </cfRule>
  </conditionalFormatting>
  <conditionalFormatting sqref="F52">
    <cfRule type="cellIs" dxfId="11919" priority="2296" operator="lessThan">
      <formula>0</formula>
    </cfRule>
  </conditionalFormatting>
  <conditionalFormatting sqref="F52">
    <cfRule type="cellIs" dxfId="11918" priority="2297" operator="lessThan">
      <formula>0</formula>
    </cfRule>
  </conditionalFormatting>
  <conditionalFormatting sqref="F52">
    <cfRule type="cellIs" dxfId="11917" priority="2295" operator="lessThan">
      <formula>0</formula>
    </cfRule>
  </conditionalFormatting>
  <conditionalFormatting sqref="F52">
    <cfRule type="cellIs" dxfId="11916" priority="2372" operator="lessThan">
      <formula>0</formula>
    </cfRule>
  </conditionalFormatting>
  <conditionalFormatting sqref="F52">
    <cfRule type="cellIs" dxfId="11915" priority="2371" operator="lessThan">
      <formula>0</formula>
    </cfRule>
  </conditionalFormatting>
  <conditionalFormatting sqref="F52">
    <cfRule type="cellIs" dxfId="11914" priority="2369" operator="lessThan">
      <formula>0</formula>
    </cfRule>
  </conditionalFormatting>
  <conditionalFormatting sqref="F52">
    <cfRule type="cellIs" dxfId="11913" priority="2370" operator="lessThan">
      <formula>0</formula>
    </cfRule>
  </conditionalFormatting>
  <conditionalFormatting sqref="F52">
    <cfRule type="cellIs" dxfId="11912" priority="2368" operator="lessThan">
      <formula>0</formula>
    </cfRule>
  </conditionalFormatting>
  <conditionalFormatting sqref="F52">
    <cfRule type="cellIs" dxfId="11911" priority="2352" operator="lessThan">
      <formula>0</formula>
    </cfRule>
  </conditionalFormatting>
  <conditionalFormatting sqref="F52">
    <cfRule type="cellIs" dxfId="11910" priority="2345" operator="lessThan">
      <formula>0</formula>
    </cfRule>
  </conditionalFormatting>
  <conditionalFormatting sqref="F52">
    <cfRule type="cellIs" dxfId="11909" priority="2344" operator="lessThan">
      <formula>0</formula>
    </cfRule>
  </conditionalFormatting>
  <conditionalFormatting sqref="F52">
    <cfRule type="cellIs" dxfId="11908" priority="2342" operator="lessThan">
      <formula>0</formula>
    </cfRule>
  </conditionalFormatting>
  <conditionalFormatting sqref="F52">
    <cfRule type="cellIs" dxfId="11907" priority="2343" operator="lessThan">
      <formula>0</formula>
    </cfRule>
  </conditionalFormatting>
  <conditionalFormatting sqref="F52">
    <cfRule type="cellIs" dxfId="11906" priority="2341" operator="lessThan">
      <formula>0</formula>
    </cfRule>
  </conditionalFormatting>
  <conditionalFormatting sqref="F52">
    <cfRule type="cellIs" dxfId="11905" priority="2346" operator="lessThan">
      <formula>0</formula>
    </cfRule>
  </conditionalFormatting>
  <conditionalFormatting sqref="F52">
    <cfRule type="cellIs" dxfId="11904" priority="2340" operator="lessThan">
      <formula>0</formula>
    </cfRule>
  </conditionalFormatting>
  <conditionalFormatting sqref="F52">
    <cfRule type="cellIs" dxfId="11903" priority="2338" operator="lessThan">
      <formula>0</formula>
    </cfRule>
  </conditionalFormatting>
  <conditionalFormatting sqref="F52">
    <cfRule type="cellIs" dxfId="11902" priority="2339" operator="lessThan">
      <formula>0</formula>
    </cfRule>
  </conditionalFormatting>
  <conditionalFormatting sqref="F52">
    <cfRule type="cellIs" dxfId="11901" priority="2337" operator="lessThan">
      <formula>0</formula>
    </cfRule>
  </conditionalFormatting>
  <conditionalFormatting sqref="F52">
    <cfRule type="cellIs" dxfId="11900" priority="2336" operator="lessThan">
      <formula>0</formula>
    </cfRule>
  </conditionalFormatting>
  <conditionalFormatting sqref="F52">
    <cfRule type="cellIs" dxfId="11899" priority="2335" operator="lessThan">
      <formula>0</formula>
    </cfRule>
  </conditionalFormatting>
  <conditionalFormatting sqref="F52">
    <cfRule type="cellIs" dxfId="11898" priority="2333" operator="lessThan">
      <formula>0</formula>
    </cfRule>
  </conditionalFormatting>
  <conditionalFormatting sqref="F52">
    <cfRule type="cellIs" dxfId="11897" priority="2334" operator="lessThan">
      <formula>0</formula>
    </cfRule>
  </conditionalFormatting>
  <conditionalFormatting sqref="F52">
    <cfRule type="cellIs" dxfId="11896" priority="2332" operator="lessThan">
      <formula>0</formula>
    </cfRule>
  </conditionalFormatting>
  <conditionalFormatting sqref="F52">
    <cfRule type="cellIs" dxfId="11895" priority="2329" operator="lessThan">
      <formula>0</formula>
    </cfRule>
  </conditionalFormatting>
  <conditionalFormatting sqref="F52">
    <cfRule type="cellIs" dxfId="11894" priority="2328" operator="lessThan">
      <formula>0</formula>
    </cfRule>
  </conditionalFormatting>
  <conditionalFormatting sqref="F52">
    <cfRule type="cellIs" dxfId="11893" priority="2299" operator="lessThan">
      <formula>0</formula>
    </cfRule>
  </conditionalFormatting>
  <conditionalFormatting sqref="F52">
    <cfRule type="cellIs" dxfId="11892" priority="2317" operator="lessThan">
      <formula>0</formula>
    </cfRule>
  </conditionalFormatting>
  <conditionalFormatting sqref="F52">
    <cfRule type="cellIs" dxfId="11891" priority="2316" operator="lessThan">
      <formula>0</formula>
    </cfRule>
  </conditionalFormatting>
  <conditionalFormatting sqref="F52">
    <cfRule type="cellIs" dxfId="11890" priority="2313" operator="lessThan">
      <formula>0</formula>
    </cfRule>
  </conditionalFormatting>
  <conditionalFormatting sqref="F52">
    <cfRule type="cellIs" dxfId="11889" priority="2312" operator="lessThan">
      <formula>0</formula>
    </cfRule>
  </conditionalFormatting>
  <conditionalFormatting sqref="F52">
    <cfRule type="cellIs" dxfId="11888" priority="2310" operator="lessThan">
      <formula>0</formula>
    </cfRule>
  </conditionalFormatting>
  <conditionalFormatting sqref="F52">
    <cfRule type="cellIs" dxfId="11887" priority="2311" operator="lessThan">
      <formula>0</formula>
    </cfRule>
  </conditionalFormatting>
  <conditionalFormatting sqref="F52">
    <cfRule type="cellIs" dxfId="11886" priority="2309" operator="lessThan">
      <formula>0</formula>
    </cfRule>
  </conditionalFormatting>
  <conditionalFormatting sqref="F52">
    <cfRule type="cellIs" dxfId="11885" priority="2293" operator="lessThan">
      <formula>0</formula>
    </cfRule>
  </conditionalFormatting>
  <conditionalFormatting sqref="F52">
    <cfRule type="cellIs" dxfId="11884" priority="2294" operator="lessThan">
      <formula>0</formula>
    </cfRule>
  </conditionalFormatting>
  <conditionalFormatting sqref="F52">
    <cfRule type="cellIs" dxfId="11883" priority="2292" operator="lessThan">
      <formula>0</formula>
    </cfRule>
  </conditionalFormatting>
  <conditionalFormatting sqref="F52">
    <cfRule type="cellIs" dxfId="11882" priority="2284" operator="lessThan">
      <formula>0</formula>
    </cfRule>
  </conditionalFormatting>
  <conditionalFormatting sqref="F52">
    <cfRule type="cellIs" dxfId="11881" priority="2283" operator="lessThan">
      <formula>0</formula>
    </cfRule>
  </conditionalFormatting>
  <conditionalFormatting sqref="F52">
    <cfRule type="cellIs" dxfId="11880" priority="2280" operator="lessThan">
      <formula>0</formula>
    </cfRule>
  </conditionalFormatting>
  <conditionalFormatting sqref="F52">
    <cfRule type="cellIs" dxfId="11879" priority="2281" operator="lessThan">
      <formula>0</formula>
    </cfRule>
  </conditionalFormatting>
  <conditionalFormatting sqref="F52">
    <cfRule type="cellIs" dxfId="11878" priority="2289" operator="lessThan">
      <formula>0</formula>
    </cfRule>
  </conditionalFormatting>
  <conditionalFormatting sqref="F52">
    <cfRule type="cellIs" dxfId="11877" priority="2288" operator="lessThan">
      <formula>0</formula>
    </cfRule>
  </conditionalFormatting>
  <conditionalFormatting sqref="F52">
    <cfRule type="cellIs" dxfId="11876" priority="2287" operator="lessThan">
      <formula>0</formula>
    </cfRule>
  </conditionalFormatting>
  <conditionalFormatting sqref="F52">
    <cfRule type="cellIs" dxfId="11875" priority="2290" operator="lessThan">
      <formula>0</formula>
    </cfRule>
  </conditionalFormatting>
  <conditionalFormatting sqref="F52">
    <cfRule type="cellIs" dxfId="11874" priority="2291" operator="lessThan">
      <formula>0</formula>
    </cfRule>
  </conditionalFormatting>
  <conditionalFormatting sqref="F52">
    <cfRule type="cellIs" dxfId="11873" priority="2286" operator="lessThan">
      <formula>0</formula>
    </cfRule>
  </conditionalFormatting>
  <conditionalFormatting sqref="F52">
    <cfRule type="cellIs" dxfId="11872" priority="2285" operator="lessThan">
      <formula>0</formula>
    </cfRule>
  </conditionalFormatting>
  <conditionalFormatting sqref="F52">
    <cfRule type="cellIs" dxfId="11871" priority="2282" operator="lessThan">
      <formula>0</formula>
    </cfRule>
  </conditionalFormatting>
  <conditionalFormatting sqref="F52">
    <cfRule type="cellIs" dxfId="11870" priority="2261" operator="lessThan">
      <formula>0</formula>
    </cfRule>
  </conditionalFormatting>
  <conditionalFormatting sqref="F52">
    <cfRule type="cellIs" dxfId="11869" priority="2262" operator="lessThan">
      <formula>0</formula>
    </cfRule>
  </conditionalFormatting>
  <conditionalFormatting sqref="F52">
    <cfRule type="cellIs" dxfId="11868" priority="2260" operator="lessThan">
      <formula>0</formula>
    </cfRule>
  </conditionalFormatting>
  <conditionalFormatting sqref="F52">
    <cfRule type="cellIs" dxfId="11867" priority="2258" operator="lessThan">
      <formula>0</formula>
    </cfRule>
  </conditionalFormatting>
  <conditionalFormatting sqref="F52">
    <cfRule type="cellIs" dxfId="11866" priority="2259" operator="lessThan">
      <formula>0</formula>
    </cfRule>
  </conditionalFormatting>
  <conditionalFormatting sqref="F52">
    <cfRule type="cellIs" dxfId="11865" priority="2255" operator="lessThan">
      <formula>0</formula>
    </cfRule>
  </conditionalFormatting>
  <conditionalFormatting sqref="F52">
    <cfRule type="cellIs" dxfId="11864" priority="2253" operator="lessThan">
      <formula>0</formula>
    </cfRule>
  </conditionalFormatting>
  <conditionalFormatting sqref="F52">
    <cfRule type="cellIs" dxfId="11863" priority="2254" operator="lessThan">
      <formula>0</formula>
    </cfRule>
  </conditionalFormatting>
  <conditionalFormatting sqref="F52">
    <cfRule type="cellIs" dxfId="11862" priority="2251" operator="lessThan">
      <formula>0</formula>
    </cfRule>
  </conditionalFormatting>
  <conditionalFormatting sqref="F52">
    <cfRule type="cellIs" dxfId="11861" priority="2252" operator="lessThan">
      <formula>0</formula>
    </cfRule>
  </conditionalFormatting>
  <conditionalFormatting sqref="F52">
    <cfRule type="cellIs" dxfId="11860" priority="2248" operator="lessThan">
      <formula>0</formula>
    </cfRule>
  </conditionalFormatting>
  <conditionalFormatting sqref="F52">
    <cfRule type="cellIs" dxfId="11859" priority="2245" operator="lessThan">
      <formula>0</formula>
    </cfRule>
  </conditionalFormatting>
  <conditionalFormatting sqref="F52">
    <cfRule type="cellIs" dxfId="11858" priority="2279" operator="lessThan">
      <formula>0</formula>
    </cfRule>
  </conditionalFormatting>
  <conditionalFormatting sqref="F52">
    <cfRule type="cellIs" dxfId="11857" priority="2250" operator="lessThan">
      <formula>0</formula>
    </cfRule>
  </conditionalFormatting>
  <conditionalFormatting sqref="F52">
    <cfRule type="cellIs" dxfId="11856" priority="2249" operator="lessThan">
      <formula>0</formula>
    </cfRule>
  </conditionalFormatting>
  <conditionalFormatting sqref="F52">
    <cfRule type="cellIs" dxfId="11855" priority="2246" operator="lessThan">
      <formula>0</formula>
    </cfRule>
  </conditionalFormatting>
  <conditionalFormatting sqref="F52">
    <cfRule type="cellIs" dxfId="11854" priority="2278" operator="lessThan">
      <formula>0</formula>
    </cfRule>
  </conditionalFormatting>
  <conditionalFormatting sqref="F52">
    <cfRule type="cellIs" dxfId="11853" priority="2267" operator="lessThan">
      <formula>0</formula>
    </cfRule>
  </conditionalFormatting>
  <conditionalFormatting sqref="F52">
    <cfRule type="cellIs" dxfId="11852" priority="2266" operator="lessThan">
      <formula>0</formula>
    </cfRule>
  </conditionalFormatting>
  <conditionalFormatting sqref="F52">
    <cfRule type="cellIs" dxfId="11851" priority="2276" operator="lessThan">
      <formula>0</formula>
    </cfRule>
  </conditionalFormatting>
  <conditionalFormatting sqref="F52">
    <cfRule type="cellIs" dxfId="11850" priority="2277" operator="lessThan">
      <formula>0</formula>
    </cfRule>
  </conditionalFormatting>
  <conditionalFormatting sqref="F52">
    <cfRule type="cellIs" dxfId="11849" priority="2275" operator="lessThan">
      <formula>0</formula>
    </cfRule>
  </conditionalFormatting>
  <conditionalFormatting sqref="F52">
    <cfRule type="cellIs" dxfId="11848" priority="2274" operator="lessThan">
      <formula>0</formula>
    </cfRule>
  </conditionalFormatting>
  <conditionalFormatting sqref="F52">
    <cfRule type="cellIs" dxfId="11847" priority="2273" operator="lessThan">
      <formula>0</formula>
    </cfRule>
  </conditionalFormatting>
  <conditionalFormatting sqref="F52">
    <cfRule type="cellIs" dxfId="11846" priority="2272" operator="lessThan">
      <formula>0</formula>
    </cfRule>
  </conditionalFormatting>
  <conditionalFormatting sqref="F52">
    <cfRule type="cellIs" dxfId="11845" priority="2271" operator="lessThan">
      <formula>0</formula>
    </cfRule>
  </conditionalFormatting>
  <conditionalFormatting sqref="F52">
    <cfRule type="cellIs" dxfId="11844" priority="2269" operator="lessThan">
      <formula>0</formula>
    </cfRule>
  </conditionalFormatting>
  <conditionalFormatting sqref="F52">
    <cfRule type="cellIs" dxfId="11843" priority="2268" operator="lessThan">
      <formula>0</formula>
    </cfRule>
  </conditionalFormatting>
  <conditionalFormatting sqref="F52">
    <cfRule type="cellIs" dxfId="11842" priority="2270" operator="lessThan">
      <formula>0</formula>
    </cfRule>
  </conditionalFormatting>
  <conditionalFormatting sqref="F52">
    <cfRule type="cellIs" dxfId="11841" priority="2265" operator="lessThan">
      <formula>0</formula>
    </cfRule>
  </conditionalFormatting>
  <conditionalFormatting sqref="F52">
    <cfRule type="cellIs" dxfId="11840" priority="2263" operator="lessThan">
      <formula>0</formula>
    </cfRule>
  </conditionalFormatting>
  <conditionalFormatting sqref="F52">
    <cfRule type="cellIs" dxfId="11839" priority="2264" operator="lessThan">
      <formula>0</formula>
    </cfRule>
  </conditionalFormatting>
  <conditionalFormatting sqref="F52">
    <cfRule type="cellIs" dxfId="11838" priority="2257" operator="lessThan">
      <formula>0</formula>
    </cfRule>
  </conditionalFormatting>
  <conditionalFormatting sqref="F52">
    <cfRule type="cellIs" dxfId="11837" priority="2256" operator="lessThan">
      <formula>0</formula>
    </cfRule>
  </conditionalFormatting>
  <conditionalFormatting sqref="F52">
    <cfRule type="cellIs" dxfId="11836" priority="2247" operator="lessThan">
      <formula>0</formula>
    </cfRule>
  </conditionalFormatting>
  <conditionalFormatting sqref="F52">
    <cfRule type="cellIs" dxfId="11835" priority="2243" operator="lessThan">
      <formula>0</formula>
    </cfRule>
  </conditionalFormatting>
  <conditionalFormatting sqref="F52">
    <cfRule type="cellIs" dxfId="11834" priority="2244" operator="lessThan">
      <formula>0</formula>
    </cfRule>
  </conditionalFormatting>
  <conditionalFormatting sqref="F52">
    <cfRule type="cellIs" dxfId="11833" priority="2241" operator="lessThan">
      <formula>0</formula>
    </cfRule>
  </conditionalFormatting>
  <conditionalFormatting sqref="F52">
    <cfRule type="cellIs" dxfId="11832" priority="2240" operator="lessThan">
      <formula>0</formula>
    </cfRule>
  </conditionalFormatting>
  <conditionalFormatting sqref="F52">
    <cfRule type="cellIs" dxfId="11831" priority="2242" operator="lessThan">
      <formula>0</formula>
    </cfRule>
  </conditionalFormatting>
  <conditionalFormatting sqref="F52">
    <cfRule type="cellIs" dxfId="11830" priority="2239" operator="lessThan">
      <formula>0</formula>
    </cfRule>
  </conditionalFormatting>
  <conditionalFormatting sqref="F52">
    <cfRule type="cellIs" dxfId="11829" priority="2237" operator="lessThan">
      <formula>0</formula>
    </cfRule>
  </conditionalFormatting>
  <conditionalFormatting sqref="F52">
    <cfRule type="cellIs" dxfId="11828" priority="2238" operator="lessThan">
      <formula>0</formula>
    </cfRule>
  </conditionalFormatting>
  <conditionalFormatting sqref="F52">
    <cfRule type="cellIs" dxfId="11827" priority="2235" operator="lessThan">
      <formula>0</formula>
    </cfRule>
  </conditionalFormatting>
  <conditionalFormatting sqref="F52">
    <cfRule type="cellIs" dxfId="11826" priority="2236" operator="lessThan">
      <formula>0</formula>
    </cfRule>
  </conditionalFormatting>
  <conditionalFormatting sqref="F52">
    <cfRule type="cellIs" dxfId="11825" priority="2232" operator="lessThan">
      <formula>0</formula>
    </cfRule>
  </conditionalFormatting>
  <conditionalFormatting sqref="F52">
    <cfRule type="cellIs" dxfId="11824" priority="2233" operator="lessThan">
      <formula>0</formula>
    </cfRule>
  </conditionalFormatting>
  <conditionalFormatting sqref="F52">
    <cfRule type="cellIs" dxfId="11823" priority="2234" operator="lessThan">
      <formula>0</formula>
    </cfRule>
  </conditionalFormatting>
  <conditionalFormatting sqref="G53">
    <cfRule type="cellIs" dxfId="11822" priority="2231" operator="lessThan">
      <formula>0</formula>
    </cfRule>
  </conditionalFormatting>
  <conditionalFormatting sqref="F53">
    <cfRule type="cellIs" dxfId="11821" priority="2222" operator="lessThan">
      <formula>0</formula>
    </cfRule>
  </conditionalFormatting>
  <conditionalFormatting sqref="F53">
    <cfRule type="cellIs" dxfId="11820" priority="2228" operator="lessThan">
      <formula>0</formula>
    </cfRule>
  </conditionalFormatting>
  <conditionalFormatting sqref="F53">
    <cfRule type="cellIs" dxfId="11819" priority="2227" operator="lessThan">
      <formula>0</formula>
    </cfRule>
  </conditionalFormatting>
  <conditionalFormatting sqref="F53">
    <cfRule type="cellIs" dxfId="11818" priority="2229" operator="lessThan">
      <formula>0</formula>
    </cfRule>
  </conditionalFormatting>
  <conditionalFormatting sqref="F53">
    <cfRule type="cellIs" dxfId="11817" priority="2180" operator="lessThan">
      <formula>0</formula>
    </cfRule>
  </conditionalFormatting>
  <conditionalFormatting sqref="F53">
    <cfRule type="cellIs" dxfId="11816" priority="2179" operator="lessThan">
      <formula>0</formula>
    </cfRule>
  </conditionalFormatting>
  <conditionalFormatting sqref="F53">
    <cfRule type="cellIs" dxfId="11815" priority="2178" operator="lessThan">
      <formula>0</formula>
    </cfRule>
  </conditionalFormatting>
  <conditionalFormatting sqref="F53">
    <cfRule type="cellIs" dxfId="11814" priority="2199" operator="lessThan">
      <formula>0</formula>
    </cfRule>
  </conditionalFormatting>
  <conditionalFormatting sqref="F53">
    <cfRule type="cellIs" dxfId="11813" priority="2198" operator="lessThan">
      <formula>0</formula>
    </cfRule>
  </conditionalFormatting>
  <conditionalFormatting sqref="F53">
    <cfRule type="cellIs" dxfId="11812" priority="2197" operator="lessThan">
      <formula>0</formula>
    </cfRule>
  </conditionalFormatting>
  <conditionalFormatting sqref="F53">
    <cfRule type="cellIs" dxfId="11811" priority="2196" operator="lessThan">
      <formula>0</formula>
    </cfRule>
  </conditionalFormatting>
  <conditionalFormatting sqref="F53">
    <cfRule type="cellIs" dxfId="11810" priority="2189" operator="lessThan">
      <formula>0</formula>
    </cfRule>
  </conditionalFormatting>
  <conditionalFormatting sqref="F53">
    <cfRule type="cellIs" dxfId="11809" priority="2182" operator="lessThan">
      <formula>0</formula>
    </cfRule>
  </conditionalFormatting>
  <conditionalFormatting sqref="F53">
    <cfRule type="cellIs" dxfId="11808" priority="2186" operator="lessThan">
      <formula>0</formula>
    </cfRule>
  </conditionalFormatting>
  <conditionalFormatting sqref="F53">
    <cfRule type="cellIs" dxfId="11807" priority="2188" operator="lessThan">
      <formula>0</formula>
    </cfRule>
  </conditionalFormatting>
  <conditionalFormatting sqref="F53">
    <cfRule type="cellIs" dxfId="11806" priority="2187" operator="lessThan">
      <formula>0</formula>
    </cfRule>
  </conditionalFormatting>
  <conditionalFormatting sqref="F53">
    <cfRule type="cellIs" dxfId="11805" priority="2185" operator="lessThan">
      <formula>0</formula>
    </cfRule>
  </conditionalFormatting>
  <conditionalFormatting sqref="F53">
    <cfRule type="cellIs" dxfId="11804" priority="2184" operator="lessThan">
      <formula>0</formula>
    </cfRule>
  </conditionalFormatting>
  <conditionalFormatting sqref="F53">
    <cfRule type="cellIs" dxfId="11803" priority="2183" operator="lessThan">
      <formula>0</formula>
    </cfRule>
  </conditionalFormatting>
  <conditionalFormatting sqref="F53">
    <cfRule type="cellIs" dxfId="11802" priority="2181" operator="lessThan">
      <formula>0</formula>
    </cfRule>
  </conditionalFormatting>
  <conditionalFormatting sqref="F53">
    <cfRule type="cellIs" dxfId="11801" priority="2174" operator="lessThan">
      <formula>0</formula>
    </cfRule>
  </conditionalFormatting>
  <conditionalFormatting sqref="F53">
    <cfRule type="cellIs" dxfId="11800" priority="2173" operator="lessThan">
      <formula>0</formula>
    </cfRule>
  </conditionalFormatting>
  <conditionalFormatting sqref="F53">
    <cfRule type="cellIs" dxfId="11799" priority="2203" operator="lessThan">
      <formula>0</formula>
    </cfRule>
  </conditionalFormatting>
  <conditionalFormatting sqref="F53">
    <cfRule type="cellIs" dxfId="11798" priority="2202" operator="lessThan">
      <formula>0</formula>
    </cfRule>
  </conditionalFormatting>
  <conditionalFormatting sqref="F53">
    <cfRule type="cellIs" dxfId="11797" priority="2201" operator="lessThan">
      <formula>0</formula>
    </cfRule>
  </conditionalFormatting>
  <conditionalFormatting sqref="F53">
    <cfRule type="cellIs" dxfId="11796" priority="2200" operator="lessThan">
      <formula>0</formula>
    </cfRule>
  </conditionalFormatting>
  <conditionalFormatting sqref="F53">
    <cfRule type="cellIs" dxfId="11795" priority="2226" operator="lessThan">
      <formula>0</formula>
    </cfRule>
  </conditionalFormatting>
  <conditionalFormatting sqref="F53">
    <cfRule type="cellIs" dxfId="11794" priority="2177" operator="lessThan">
      <formula>0</formula>
    </cfRule>
  </conditionalFormatting>
  <conditionalFormatting sqref="F53">
    <cfRule type="cellIs" dxfId="11793" priority="2176" operator="lessThan">
      <formula>0</formula>
    </cfRule>
  </conditionalFormatting>
  <conditionalFormatting sqref="F53">
    <cfRule type="cellIs" dxfId="11792" priority="2213" operator="lessThan">
      <formula>0</formula>
    </cfRule>
  </conditionalFormatting>
  <conditionalFormatting sqref="F53">
    <cfRule type="cellIs" dxfId="11791" priority="2230" operator="lessThan">
      <formula>0</formula>
    </cfRule>
  </conditionalFormatting>
  <conditionalFormatting sqref="F53">
    <cfRule type="cellIs" dxfId="11790" priority="2225" operator="lessThan">
      <formula>0</formula>
    </cfRule>
  </conditionalFormatting>
  <conditionalFormatting sqref="F53">
    <cfRule type="cellIs" dxfId="11789" priority="2223" operator="lessThan">
      <formula>0</formula>
    </cfRule>
  </conditionalFormatting>
  <conditionalFormatting sqref="F53">
    <cfRule type="cellIs" dxfId="11788" priority="2224" operator="lessThan">
      <formula>0</formula>
    </cfRule>
  </conditionalFormatting>
  <conditionalFormatting sqref="F53">
    <cfRule type="cellIs" dxfId="11787" priority="2221" operator="lessThan">
      <formula>0</formula>
    </cfRule>
  </conditionalFormatting>
  <conditionalFormatting sqref="F53">
    <cfRule type="cellIs" dxfId="11786" priority="2220" operator="lessThan">
      <formula>0</formula>
    </cfRule>
  </conditionalFormatting>
  <conditionalFormatting sqref="F53">
    <cfRule type="cellIs" dxfId="11785" priority="2218" operator="lessThan">
      <formula>0</formula>
    </cfRule>
  </conditionalFormatting>
  <conditionalFormatting sqref="F53">
    <cfRule type="cellIs" dxfId="11784" priority="2219" operator="lessThan">
      <formula>0</formula>
    </cfRule>
  </conditionalFormatting>
  <conditionalFormatting sqref="F53">
    <cfRule type="cellIs" dxfId="11783" priority="2217" operator="lessThan">
      <formula>0</formula>
    </cfRule>
  </conditionalFormatting>
  <conditionalFormatting sqref="F53">
    <cfRule type="cellIs" dxfId="11782" priority="2216" operator="lessThan">
      <formula>0</formula>
    </cfRule>
  </conditionalFormatting>
  <conditionalFormatting sqref="F53">
    <cfRule type="cellIs" dxfId="11781" priority="2214" operator="lessThan">
      <formula>0</formula>
    </cfRule>
  </conditionalFormatting>
  <conditionalFormatting sqref="F53">
    <cfRule type="cellIs" dxfId="11780" priority="2215" operator="lessThan">
      <formula>0</formula>
    </cfRule>
  </conditionalFormatting>
  <conditionalFormatting sqref="F53">
    <cfRule type="cellIs" dxfId="11779" priority="2212" operator="lessThan">
      <formula>0</formula>
    </cfRule>
  </conditionalFormatting>
  <conditionalFormatting sqref="F53">
    <cfRule type="cellIs" dxfId="11778" priority="2210" operator="lessThan">
      <formula>0</formula>
    </cfRule>
  </conditionalFormatting>
  <conditionalFormatting sqref="F53">
    <cfRule type="cellIs" dxfId="11777" priority="2211" operator="lessThan">
      <formula>0</formula>
    </cfRule>
  </conditionalFormatting>
  <conditionalFormatting sqref="F53">
    <cfRule type="cellIs" dxfId="11776" priority="2209" operator="lessThan">
      <formula>0</formula>
    </cfRule>
  </conditionalFormatting>
  <conditionalFormatting sqref="F53">
    <cfRule type="cellIs" dxfId="11775" priority="2208" operator="lessThan">
      <formula>0</formula>
    </cfRule>
  </conditionalFormatting>
  <conditionalFormatting sqref="F53">
    <cfRule type="cellIs" dxfId="11774" priority="2207" operator="lessThan">
      <formula>0</formula>
    </cfRule>
  </conditionalFormatting>
  <conditionalFormatting sqref="F53">
    <cfRule type="cellIs" dxfId="11773" priority="2205" operator="lessThan">
      <formula>0</formula>
    </cfRule>
  </conditionalFormatting>
  <conditionalFormatting sqref="F53">
    <cfRule type="cellIs" dxfId="11772" priority="2206" operator="lessThan">
      <formula>0</formula>
    </cfRule>
  </conditionalFormatting>
  <conditionalFormatting sqref="F53">
    <cfRule type="cellIs" dxfId="11771" priority="2204" operator="lessThan">
      <formula>0</formula>
    </cfRule>
  </conditionalFormatting>
  <conditionalFormatting sqref="F53">
    <cfRule type="cellIs" dxfId="11770" priority="2144" operator="lessThan">
      <formula>0</formula>
    </cfRule>
  </conditionalFormatting>
  <conditionalFormatting sqref="F53">
    <cfRule type="cellIs" dxfId="11769" priority="2142" operator="lessThan">
      <formula>0</formula>
    </cfRule>
  </conditionalFormatting>
  <conditionalFormatting sqref="F53">
    <cfRule type="cellIs" dxfId="11768" priority="2143" operator="lessThan">
      <formula>0</formula>
    </cfRule>
  </conditionalFormatting>
  <conditionalFormatting sqref="F53">
    <cfRule type="cellIs" dxfId="11767" priority="2141" operator="lessThan">
      <formula>0</formula>
    </cfRule>
  </conditionalFormatting>
  <conditionalFormatting sqref="F53">
    <cfRule type="cellIs" dxfId="11766" priority="2190" operator="lessThan">
      <formula>0</formula>
    </cfRule>
  </conditionalFormatting>
  <conditionalFormatting sqref="F53">
    <cfRule type="cellIs" dxfId="11765" priority="2149" operator="lessThan">
      <formula>0</formula>
    </cfRule>
  </conditionalFormatting>
  <conditionalFormatting sqref="F53">
    <cfRule type="cellIs" dxfId="11764" priority="2150" operator="lessThan">
      <formula>0</formula>
    </cfRule>
  </conditionalFormatting>
  <conditionalFormatting sqref="F53">
    <cfRule type="cellIs" dxfId="11763" priority="2148" operator="lessThan">
      <formula>0</formula>
    </cfRule>
  </conditionalFormatting>
  <conditionalFormatting sqref="F53">
    <cfRule type="cellIs" dxfId="11762" priority="2147" operator="lessThan">
      <formula>0</formula>
    </cfRule>
  </conditionalFormatting>
  <conditionalFormatting sqref="F53">
    <cfRule type="cellIs" dxfId="11761" priority="2145" operator="lessThan">
      <formula>0</formula>
    </cfRule>
  </conditionalFormatting>
  <conditionalFormatting sqref="F53">
    <cfRule type="cellIs" dxfId="11760" priority="2146" operator="lessThan">
      <formula>0</formula>
    </cfRule>
  </conditionalFormatting>
  <conditionalFormatting sqref="F53">
    <cfRule type="cellIs" dxfId="11759" priority="2171" operator="lessThan">
      <formula>0</formula>
    </cfRule>
  </conditionalFormatting>
  <conditionalFormatting sqref="F53">
    <cfRule type="cellIs" dxfId="11758" priority="2172" operator="lessThan">
      <formula>0</formula>
    </cfRule>
  </conditionalFormatting>
  <conditionalFormatting sqref="F53">
    <cfRule type="cellIs" dxfId="11757" priority="2170" operator="lessThan">
      <formula>0</formula>
    </cfRule>
  </conditionalFormatting>
  <conditionalFormatting sqref="F53">
    <cfRule type="cellIs" dxfId="11756" priority="2154" operator="lessThan">
      <formula>0</formula>
    </cfRule>
  </conditionalFormatting>
  <conditionalFormatting sqref="F53">
    <cfRule type="cellIs" dxfId="11755" priority="2153" operator="lessThan">
      <formula>0</formula>
    </cfRule>
  </conditionalFormatting>
  <conditionalFormatting sqref="F53">
    <cfRule type="cellIs" dxfId="11754" priority="2130" operator="lessThan">
      <formula>0</formula>
    </cfRule>
  </conditionalFormatting>
  <conditionalFormatting sqref="F53">
    <cfRule type="cellIs" dxfId="11753" priority="2129" operator="lessThan">
      <formula>0</formula>
    </cfRule>
  </conditionalFormatting>
  <conditionalFormatting sqref="F53">
    <cfRule type="cellIs" dxfId="11752" priority="2138" operator="lessThan">
      <formula>0</formula>
    </cfRule>
  </conditionalFormatting>
  <conditionalFormatting sqref="F53">
    <cfRule type="cellIs" dxfId="11751" priority="2137" operator="lessThan">
      <formula>0</formula>
    </cfRule>
  </conditionalFormatting>
  <conditionalFormatting sqref="F53">
    <cfRule type="cellIs" dxfId="11750" priority="2131" operator="lessThan">
      <formula>0</formula>
    </cfRule>
  </conditionalFormatting>
  <conditionalFormatting sqref="F53">
    <cfRule type="cellIs" dxfId="11749" priority="2128" operator="lessThan">
      <formula>0</formula>
    </cfRule>
  </conditionalFormatting>
  <conditionalFormatting sqref="F53">
    <cfRule type="cellIs" dxfId="11748" priority="2127" operator="lessThan">
      <formula>0</formula>
    </cfRule>
  </conditionalFormatting>
  <conditionalFormatting sqref="F53">
    <cfRule type="cellIs" dxfId="11747" priority="2126" operator="lessThan">
      <formula>0</formula>
    </cfRule>
  </conditionalFormatting>
  <conditionalFormatting sqref="F53">
    <cfRule type="cellIs" dxfId="11746" priority="2125" operator="lessThan">
      <formula>0</formula>
    </cfRule>
  </conditionalFormatting>
  <conditionalFormatting sqref="F53">
    <cfRule type="cellIs" dxfId="11745" priority="2124" operator="lessThan">
      <formula>0</formula>
    </cfRule>
  </conditionalFormatting>
  <conditionalFormatting sqref="F53">
    <cfRule type="cellIs" dxfId="11744" priority="2123" operator="lessThan">
      <formula>0</formula>
    </cfRule>
  </conditionalFormatting>
  <conditionalFormatting sqref="F53">
    <cfRule type="cellIs" dxfId="11743" priority="2121" operator="lessThan">
      <formula>0</formula>
    </cfRule>
  </conditionalFormatting>
  <conditionalFormatting sqref="F53">
    <cfRule type="cellIs" dxfId="11742" priority="2119" operator="lessThan">
      <formula>0</formula>
    </cfRule>
  </conditionalFormatting>
  <conditionalFormatting sqref="F53">
    <cfRule type="cellIs" dxfId="11741" priority="2120" operator="lessThan">
      <formula>0</formula>
    </cfRule>
  </conditionalFormatting>
  <conditionalFormatting sqref="F53">
    <cfRule type="cellIs" dxfId="11740" priority="2118" operator="lessThan">
      <formula>0</formula>
    </cfRule>
  </conditionalFormatting>
  <conditionalFormatting sqref="F53">
    <cfRule type="cellIs" dxfId="11739" priority="2195" operator="lessThan">
      <formula>0</formula>
    </cfRule>
  </conditionalFormatting>
  <conditionalFormatting sqref="F53">
    <cfRule type="cellIs" dxfId="11738" priority="2194" operator="lessThan">
      <formula>0</formula>
    </cfRule>
  </conditionalFormatting>
  <conditionalFormatting sqref="F53">
    <cfRule type="cellIs" dxfId="11737" priority="2192" operator="lessThan">
      <formula>0</formula>
    </cfRule>
  </conditionalFormatting>
  <conditionalFormatting sqref="F53">
    <cfRule type="cellIs" dxfId="11736" priority="2193" operator="lessThan">
      <formula>0</formula>
    </cfRule>
  </conditionalFormatting>
  <conditionalFormatting sqref="F53">
    <cfRule type="cellIs" dxfId="11735" priority="2191" operator="lessThan">
      <formula>0</formula>
    </cfRule>
  </conditionalFormatting>
  <conditionalFormatting sqref="F53">
    <cfRule type="cellIs" dxfId="11734" priority="2175" operator="lessThan">
      <formula>0</formula>
    </cfRule>
  </conditionalFormatting>
  <conditionalFormatting sqref="F53">
    <cfRule type="cellIs" dxfId="11733" priority="2168" operator="lessThan">
      <formula>0</formula>
    </cfRule>
  </conditionalFormatting>
  <conditionalFormatting sqref="F53">
    <cfRule type="cellIs" dxfId="11732" priority="2167" operator="lessThan">
      <formula>0</formula>
    </cfRule>
  </conditionalFormatting>
  <conditionalFormatting sqref="F53">
    <cfRule type="cellIs" dxfId="11731" priority="2165" operator="lessThan">
      <formula>0</formula>
    </cfRule>
  </conditionalFormatting>
  <conditionalFormatting sqref="F53">
    <cfRule type="cellIs" dxfId="11730" priority="2166" operator="lessThan">
      <formula>0</formula>
    </cfRule>
  </conditionalFormatting>
  <conditionalFormatting sqref="F53">
    <cfRule type="cellIs" dxfId="11729" priority="2164" operator="lessThan">
      <formula>0</formula>
    </cfRule>
  </conditionalFormatting>
  <conditionalFormatting sqref="F53">
    <cfRule type="cellIs" dxfId="11728" priority="2169" operator="lessThan">
      <formula>0</formula>
    </cfRule>
  </conditionalFormatting>
  <conditionalFormatting sqref="F53">
    <cfRule type="cellIs" dxfId="11727" priority="2163" operator="lessThan">
      <formula>0</formula>
    </cfRule>
  </conditionalFormatting>
  <conditionalFormatting sqref="F53">
    <cfRule type="cellIs" dxfId="11726" priority="2161" operator="lessThan">
      <formula>0</formula>
    </cfRule>
  </conditionalFormatting>
  <conditionalFormatting sqref="F53">
    <cfRule type="cellIs" dxfId="11725" priority="2162" operator="lessThan">
      <formula>0</formula>
    </cfRule>
  </conditionalFormatting>
  <conditionalFormatting sqref="F53">
    <cfRule type="cellIs" dxfId="11724" priority="2160" operator="lessThan">
      <formula>0</formula>
    </cfRule>
  </conditionalFormatting>
  <conditionalFormatting sqref="F53">
    <cfRule type="cellIs" dxfId="11723" priority="2159" operator="lessThan">
      <formula>0</formula>
    </cfRule>
  </conditionalFormatting>
  <conditionalFormatting sqref="F53">
    <cfRule type="cellIs" dxfId="11722" priority="2158" operator="lessThan">
      <formula>0</formula>
    </cfRule>
  </conditionalFormatting>
  <conditionalFormatting sqref="F53">
    <cfRule type="cellIs" dxfId="11721" priority="2156" operator="lessThan">
      <formula>0</formula>
    </cfRule>
  </conditionalFormatting>
  <conditionalFormatting sqref="F53">
    <cfRule type="cellIs" dxfId="11720" priority="2157" operator="lessThan">
      <formula>0</formula>
    </cfRule>
  </conditionalFormatting>
  <conditionalFormatting sqref="F53">
    <cfRule type="cellIs" dxfId="11719" priority="2155" operator="lessThan">
      <formula>0</formula>
    </cfRule>
  </conditionalFormatting>
  <conditionalFormatting sqref="F53">
    <cfRule type="cellIs" dxfId="11718" priority="2152" operator="lessThan">
      <formula>0</formula>
    </cfRule>
  </conditionalFormatting>
  <conditionalFormatting sqref="F53">
    <cfRule type="cellIs" dxfId="11717" priority="2151" operator="lessThan">
      <formula>0</formula>
    </cfRule>
  </conditionalFormatting>
  <conditionalFormatting sqref="F53">
    <cfRule type="cellIs" dxfId="11716" priority="2122" operator="lessThan">
      <formula>0</formula>
    </cfRule>
  </conditionalFormatting>
  <conditionalFormatting sqref="F53">
    <cfRule type="cellIs" dxfId="11715" priority="2140" operator="lessThan">
      <formula>0</formula>
    </cfRule>
  </conditionalFormatting>
  <conditionalFormatting sqref="F53">
    <cfRule type="cellIs" dxfId="11714" priority="2139" operator="lessThan">
      <formula>0</formula>
    </cfRule>
  </conditionalFormatting>
  <conditionalFormatting sqref="F53">
    <cfRule type="cellIs" dxfId="11713" priority="2136" operator="lessThan">
      <formula>0</formula>
    </cfRule>
  </conditionalFormatting>
  <conditionalFormatting sqref="F53">
    <cfRule type="cellIs" dxfId="11712" priority="2135" operator="lessThan">
      <formula>0</formula>
    </cfRule>
  </conditionalFormatting>
  <conditionalFormatting sqref="F53">
    <cfRule type="cellIs" dxfId="11711" priority="2133" operator="lessThan">
      <formula>0</formula>
    </cfRule>
  </conditionalFormatting>
  <conditionalFormatting sqref="F53">
    <cfRule type="cellIs" dxfId="11710" priority="2134" operator="lessThan">
      <formula>0</formula>
    </cfRule>
  </conditionalFormatting>
  <conditionalFormatting sqref="F53">
    <cfRule type="cellIs" dxfId="11709" priority="2132" operator="lessThan">
      <formula>0</formula>
    </cfRule>
  </conditionalFormatting>
  <conditionalFormatting sqref="F53">
    <cfRule type="cellIs" dxfId="11708" priority="2116" operator="lessThan">
      <formula>0</formula>
    </cfRule>
  </conditionalFormatting>
  <conditionalFormatting sqref="F53">
    <cfRule type="cellIs" dxfId="11707" priority="2117" operator="lessThan">
      <formula>0</formula>
    </cfRule>
  </conditionalFormatting>
  <conditionalFormatting sqref="F53">
    <cfRule type="cellIs" dxfId="11706" priority="2115" operator="lessThan">
      <formula>0</formula>
    </cfRule>
  </conditionalFormatting>
  <conditionalFormatting sqref="F53">
    <cfRule type="cellIs" dxfId="11705" priority="2107" operator="lessThan">
      <formula>0</formula>
    </cfRule>
  </conditionalFormatting>
  <conditionalFormatting sqref="F53">
    <cfRule type="cellIs" dxfId="11704" priority="2106" operator="lessThan">
      <formula>0</formula>
    </cfRule>
  </conditionalFormatting>
  <conditionalFormatting sqref="F53">
    <cfRule type="cellIs" dxfId="11703" priority="2103" operator="lessThan">
      <formula>0</formula>
    </cfRule>
  </conditionalFormatting>
  <conditionalFormatting sqref="F53">
    <cfRule type="cellIs" dxfId="11702" priority="2104" operator="lessThan">
      <formula>0</formula>
    </cfRule>
  </conditionalFormatting>
  <conditionalFormatting sqref="F53">
    <cfRule type="cellIs" dxfId="11701" priority="2112" operator="lessThan">
      <formula>0</formula>
    </cfRule>
  </conditionalFormatting>
  <conditionalFormatting sqref="F53">
    <cfRule type="cellIs" dxfId="11700" priority="2111" operator="lessThan">
      <formula>0</formula>
    </cfRule>
  </conditionalFormatting>
  <conditionalFormatting sqref="F53">
    <cfRule type="cellIs" dxfId="11699" priority="2110" operator="lessThan">
      <formula>0</formula>
    </cfRule>
  </conditionalFormatting>
  <conditionalFormatting sqref="F53">
    <cfRule type="cellIs" dxfId="11698" priority="2113" operator="lessThan">
      <formula>0</formula>
    </cfRule>
  </conditionalFormatting>
  <conditionalFormatting sqref="F53">
    <cfRule type="cellIs" dxfId="11697" priority="2114" operator="lessThan">
      <formula>0</formula>
    </cfRule>
  </conditionalFormatting>
  <conditionalFormatting sqref="F53">
    <cfRule type="cellIs" dxfId="11696" priority="2109" operator="lessThan">
      <formula>0</formula>
    </cfRule>
  </conditionalFormatting>
  <conditionalFormatting sqref="F53">
    <cfRule type="cellIs" dxfId="11695" priority="2108" operator="lessThan">
      <formula>0</formula>
    </cfRule>
  </conditionalFormatting>
  <conditionalFormatting sqref="F53">
    <cfRule type="cellIs" dxfId="11694" priority="2105" operator="lessThan">
      <formula>0</formula>
    </cfRule>
  </conditionalFormatting>
  <conditionalFormatting sqref="F53">
    <cfRule type="cellIs" dxfId="11693" priority="2084" operator="lessThan">
      <formula>0</formula>
    </cfRule>
  </conditionalFormatting>
  <conditionalFormatting sqref="F53">
    <cfRule type="cellIs" dxfId="11692" priority="2085" operator="lessThan">
      <formula>0</formula>
    </cfRule>
  </conditionalFormatting>
  <conditionalFormatting sqref="F53">
    <cfRule type="cellIs" dxfId="11691" priority="2083" operator="lessThan">
      <formula>0</formula>
    </cfRule>
  </conditionalFormatting>
  <conditionalFormatting sqref="F53">
    <cfRule type="cellIs" dxfId="11690" priority="2081" operator="lessThan">
      <formula>0</formula>
    </cfRule>
  </conditionalFormatting>
  <conditionalFormatting sqref="F53">
    <cfRule type="cellIs" dxfId="11689" priority="2082" operator="lessThan">
      <formula>0</formula>
    </cfRule>
  </conditionalFormatting>
  <conditionalFormatting sqref="F53">
    <cfRule type="cellIs" dxfId="11688" priority="2078" operator="lessThan">
      <formula>0</formula>
    </cfRule>
  </conditionalFormatting>
  <conditionalFormatting sqref="F53">
    <cfRule type="cellIs" dxfId="11687" priority="2076" operator="lessThan">
      <formula>0</formula>
    </cfRule>
  </conditionalFormatting>
  <conditionalFormatting sqref="F53">
    <cfRule type="cellIs" dxfId="11686" priority="2077" operator="lessThan">
      <formula>0</formula>
    </cfRule>
  </conditionalFormatting>
  <conditionalFormatting sqref="F53">
    <cfRule type="cellIs" dxfId="11685" priority="2074" operator="lessThan">
      <formula>0</formula>
    </cfRule>
  </conditionalFormatting>
  <conditionalFormatting sqref="F53">
    <cfRule type="cellIs" dxfId="11684" priority="2075" operator="lessThan">
      <formula>0</formula>
    </cfRule>
  </conditionalFormatting>
  <conditionalFormatting sqref="F53">
    <cfRule type="cellIs" dxfId="11683" priority="2071" operator="lessThan">
      <formula>0</formula>
    </cfRule>
  </conditionalFormatting>
  <conditionalFormatting sqref="F53">
    <cfRule type="cellIs" dxfId="11682" priority="2068" operator="lessThan">
      <formula>0</formula>
    </cfRule>
  </conditionalFormatting>
  <conditionalFormatting sqref="F53">
    <cfRule type="cellIs" dxfId="11681" priority="2102" operator="lessThan">
      <formula>0</formula>
    </cfRule>
  </conditionalFormatting>
  <conditionalFormatting sqref="F53">
    <cfRule type="cellIs" dxfId="11680" priority="2073" operator="lessThan">
      <formula>0</formula>
    </cfRule>
  </conditionalFormatting>
  <conditionalFormatting sqref="F53">
    <cfRule type="cellIs" dxfId="11679" priority="2072" operator="lessThan">
      <formula>0</formula>
    </cfRule>
  </conditionalFormatting>
  <conditionalFormatting sqref="F53">
    <cfRule type="cellIs" dxfId="11678" priority="2069" operator="lessThan">
      <formula>0</formula>
    </cfRule>
  </conditionalFormatting>
  <conditionalFormatting sqref="F53">
    <cfRule type="cellIs" dxfId="11677" priority="2101" operator="lessThan">
      <formula>0</formula>
    </cfRule>
  </conditionalFormatting>
  <conditionalFormatting sqref="F53">
    <cfRule type="cellIs" dxfId="11676" priority="2090" operator="lessThan">
      <formula>0</formula>
    </cfRule>
  </conditionalFormatting>
  <conditionalFormatting sqref="F53">
    <cfRule type="cellIs" dxfId="11675" priority="2089" operator="lessThan">
      <formula>0</formula>
    </cfRule>
  </conditionalFormatting>
  <conditionalFormatting sqref="F53">
    <cfRule type="cellIs" dxfId="11674" priority="2099" operator="lessThan">
      <formula>0</formula>
    </cfRule>
  </conditionalFormatting>
  <conditionalFormatting sqref="F53">
    <cfRule type="cellIs" dxfId="11673" priority="2100" operator="lessThan">
      <formula>0</formula>
    </cfRule>
  </conditionalFormatting>
  <conditionalFormatting sqref="F53">
    <cfRule type="cellIs" dxfId="11672" priority="2098" operator="lessThan">
      <formula>0</formula>
    </cfRule>
  </conditionalFormatting>
  <conditionalFormatting sqref="F53">
    <cfRule type="cellIs" dxfId="11671" priority="2097" operator="lessThan">
      <formula>0</formula>
    </cfRule>
  </conditionalFormatting>
  <conditionalFormatting sqref="F53">
    <cfRule type="cellIs" dxfId="11670" priority="2096" operator="lessThan">
      <formula>0</formula>
    </cfRule>
  </conditionalFormatting>
  <conditionalFormatting sqref="F53">
    <cfRule type="cellIs" dxfId="11669" priority="2095" operator="lessThan">
      <formula>0</formula>
    </cfRule>
  </conditionalFormatting>
  <conditionalFormatting sqref="F53">
    <cfRule type="cellIs" dxfId="11668" priority="2094" operator="lessThan">
      <formula>0</formula>
    </cfRule>
  </conditionalFormatting>
  <conditionalFormatting sqref="F53">
    <cfRule type="cellIs" dxfId="11667" priority="2092" operator="lessThan">
      <formula>0</formula>
    </cfRule>
  </conditionalFormatting>
  <conditionalFormatting sqref="F53">
    <cfRule type="cellIs" dxfId="11666" priority="2091" operator="lessThan">
      <formula>0</formula>
    </cfRule>
  </conditionalFormatting>
  <conditionalFormatting sqref="F53">
    <cfRule type="cellIs" dxfId="11665" priority="2093" operator="lessThan">
      <formula>0</formula>
    </cfRule>
  </conditionalFormatting>
  <conditionalFormatting sqref="F53">
    <cfRule type="cellIs" dxfId="11664" priority="2088" operator="lessThan">
      <formula>0</formula>
    </cfRule>
  </conditionalFormatting>
  <conditionalFormatting sqref="F53">
    <cfRule type="cellIs" dxfId="11663" priority="2086" operator="lessThan">
      <formula>0</formula>
    </cfRule>
  </conditionalFormatting>
  <conditionalFormatting sqref="F53">
    <cfRule type="cellIs" dxfId="11662" priority="2087" operator="lessThan">
      <formula>0</formula>
    </cfRule>
  </conditionalFormatting>
  <conditionalFormatting sqref="F53">
    <cfRule type="cellIs" dxfId="11661" priority="2080" operator="lessThan">
      <formula>0</formula>
    </cfRule>
  </conditionalFormatting>
  <conditionalFormatting sqref="F53">
    <cfRule type="cellIs" dxfId="11660" priority="2079" operator="lessThan">
      <formula>0</formula>
    </cfRule>
  </conditionalFormatting>
  <conditionalFormatting sqref="F53">
    <cfRule type="cellIs" dxfId="11659" priority="2070" operator="lessThan">
      <formula>0</formula>
    </cfRule>
  </conditionalFormatting>
  <conditionalFormatting sqref="F53">
    <cfRule type="cellIs" dxfId="11658" priority="2066" operator="lessThan">
      <formula>0</formula>
    </cfRule>
  </conditionalFormatting>
  <conditionalFormatting sqref="F53">
    <cfRule type="cellIs" dxfId="11657" priority="2067" operator="lessThan">
      <formula>0</formula>
    </cfRule>
  </conditionalFormatting>
  <conditionalFormatting sqref="F53">
    <cfRule type="cellIs" dxfId="11656" priority="2064" operator="lessThan">
      <formula>0</formula>
    </cfRule>
  </conditionalFormatting>
  <conditionalFormatting sqref="F53">
    <cfRule type="cellIs" dxfId="11655" priority="2063" operator="lessThan">
      <formula>0</formula>
    </cfRule>
  </conditionalFormatting>
  <conditionalFormatting sqref="F53">
    <cfRule type="cellIs" dxfId="11654" priority="2065" operator="lessThan">
      <formula>0</formula>
    </cfRule>
  </conditionalFormatting>
  <conditionalFormatting sqref="F53">
    <cfRule type="cellIs" dxfId="11653" priority="2062" operator="lessThan">
      <formula>0</formula>
    </cfRule>
  </conditionalFormatting>
  <conditionalFormatting sqref="F53">
    <cfRule type="cellIs" dxfId="11652" priority="2060" operator="lessThan">
      <formula>0</formula>
    </cfRule>
  </conditionalFormatting>
  <conditionalFormatting sqref="F53">
    <cfRule type="cellIs" dxfId="11651" priority="2061" operator="lessThan">
      <formula>0</formula>
    </cfRule>
  </conditionalFormatting>
  <conditionalFormatting sqref="F53">
    <cfRule type="cellIs" dxfId="11650" priority="2058" operator="lessThan">
      <formula>0</formula>
    </cfRule>
  </conditionalFormatting>
  <conditionalFormatting sqref="F53">
    <cfRule type="cellIs" dxfId="11649" priority="2059" operator="lessThan">
      <formula>0</formula>
    </cfRule>
  </conditionalFormatting>
  <conditionalFormatting sqref="F53">
    <cfRule type="cellIs" dxfId="11648" priority="2055" operator="lessThan">
      <formula>0</formula>
    </cfRule>
  </conditionalFormatting>
  <conditionalFormatting sqref="F53">
    <cfRule type="cellIs" dxfId="11647" priority="2056" operator="lessThan">
      <formula>0</formula>
    </cfRule>
  </conditionalFormatting>
  <conditionalFormatting sqref="F53">
    <cfRule type="cellIs" dxfId="11646" priority="2057" operator="lessThan">
      <formula>0</formula>
    </cfRule>
  </conditionalFormatting>
  <conditionalFormatting sqref="G54">
    <cfRule type="cellIs" dxfId="11645" priority="2054" operator="lessThan">
      <formula>0</formula>
    </cfRule>
  </conditionalFormatting>
  <conditionalFormatting sqref="F54">
    <cfRule type="cellIs" dxfId="11644" priority="2045" operator="lessThan">
      <formula>0</formula>
    </cfRule>
  </conditionalFormatting>
  <conditionalFormatting sqref="F54">
    <cfRule type="cellIs" dxfId="11643" priority="2051" operator="lessThan">
      <formula>0</formula>
    </cfRule>
  </conditionalFormatting>
  <conditionalFormatting sqref="F54">
    <cfRule type="cellIs" dxfId="11642" priority="2050" operator="lessThan">
      <formula>0</formula>
    </cfRule>
  </conditionalFormatting>
  <conditionalFormatting sqref="F54">
    <cfRule type="cellIs" dxfId="11641" priority="2052" operator="lessThan">
      <formula>0</formula>
    </cfRule>
  </conditionalFormatting>
  <conditionalFormatting sqref="F54">
    <cfRule type="cellIs" dxfId="11640" priority="2003" operator="lessThan">
      <formula>0</formula>
    </cfRule>
  </conditionalFormatting>
  <conditionalFormatting sqref="F54">
    <cfRule type="cellIs" dxfId="11639" priority="2002" operator="lessThan">
      <formula>0</formula>
    </cfRule>
  </conditionalFormatting>
  <conditionalFormatting sqref="F54">
    <cfRule type="cellIs" dxfId="11638" priority="2001" operator="lessThan">
      <formula>0</formula>
    </cfRule>
  </conditionalFormatting>
  <conditionalFormatting sqref="F54">
    <cfRule type="cellIs" dxfId="11637" priority="2022" operator="lessThan">
      <formula>0</formula>
    </cfRule>
  </conditionalFormatting>
  <conditionalFormatting sqref="F54">
    <cfRule type="cellIs" dxfId="11636" priority="2021" operator="lessThan">
      <formula>0</formula>
    </cfRule>
  </conditionalFormatting>
  <conditionalFormatting sqref="F54">
    <cfRule type="cellIs" dxfId="11635" priority="2020" operator="lessThan">
      <formula>0</formula>
    </cfRule>
  </conditionalFormatting>
  <conditionalFormatting sqref="F54">
    <cfRule type="cellIs" dxfId="11634" priority="2019" operator="lessThan">
      <formula>0</formula>
    </cfRule>
  </conditionalFormatting>
  <conditionalFormatting sqref="F54">
    <cfRule type="cellIs" dxfId="11633" priority="2012" operator="lessThan">
      <formula>0</formula>
    </cfRule>
  </conditionalFormatting>
  <conditionalFormatting sqref="F54">
    <cfRule type="cellIs" dxfId="11632" priority="2005" operator="lessThan">
      <formula>0</formula>
    </cfRule>
  </conditionalFormatting>
  <conditionalFormatting sqref="F54">
    <cfRule type="cellIs" dxfId="11631" priority="2009" operator="lessThan">
      <formula>0</formula>
    </cfRule>
  </conditionalFormatting>
  <conditionalFormatting sqref="F54">
    <cfRule type="cellIs" dxfId="11630" priority="2011" operator="lessThan">
      <formula>0</formula>
    </cfRule>
  </conditionalFormatting>
  <conditionalFormatting sqref="F54">
    <cfRule type="cellIs" dxfId="11629" priority="2010" operator="lessThan">
      <formula>0</formula>
    </cfRule>
  </conditionalFormatting>
  <conditionalFormatting sqref="F54">
    <cfRule type="cellIs" dxfId="11628" priority="2008" operator="lessThan">
      <formula>0</formula>
    </cfRule>
  </conditionalFormatting>
  <conditionalFormatting sqref="F54">
    <cfRule type="cellIs" dxfId="11627" priority="2007" operator="lessThan">
      <formula>0</formula>
    </cfRule>
  </conditionalFormatting>
  <conditionalFormatting sqref="F54">
    <cfRule type="cellIs" dxfId="11626" priority="2006" operator="lessThan">
      <formula>0</formula>
    </cfRule>
  </conditionalFormatting>
  <conditionalFormatting sqref="F54">
    <cfRule type="cellIs" dxfId="11625" priority="2004" operator="lessThan">
      <formula>0</formula>
    </cfRule>
  </conditionalFormatting>
  <conditionalFormatting sqref="F54">
    <cfRule type="cellIs" dxfId="11624" priority="1997" operator="lessThan">
      <formula>0</formula>
    </cfRule>
  </conditionalFormatting>
  <conditionalFormatting sqref="F54">
    <cfRule type="cellIs" dxfId="11623" priority="1996" operator="lessThan">
      <formula>0</formula>
    </cfRule>
  </conditionalFormatting>
  <conditionalFormatting sqref="F54">
    <cfRule type="cellIs" dxfId="11622" priority="2026" operator="lessThan">
      <formula>0</formula>
    </cfRule>
  </conditionalFormatting>
  <conditionalFormatting sqref="F54">
    <cfRule type="cellIs" dxfId="11621" priority="2025" operator="lessThan">
      <formula>0</formula>
    </cfRule>
  </conditionalFormatting>
  <conditionalFormatting sqref="F54">
    <cfRule type="cellIs" dxfId="11620" priority="2024" operator="lessThan">
      <formula>0</formula>
    </cfRule>
  </conditionalFormatting>
  <conditionalFormatting sqref="F54">
    <cfRule type="cellIs" dxfId="11619" priority="2023" operator="lessThan">
      <formula>0</formula>
    </cfRule>
  </conditionalFormatting>
  <conditionalFormatting sqref="F54">
    <cfRule type="cellIs" dxfId="11618" priority="2049" operator="lessThan">
      <formula>0</formula>
    </cfRule>
  </conditionalFormatting>
  <conditionalFormatting sqref="F54">
    <cfRule type="cellIs" dxfId="11617" priority="2000" operator="lessThan">
      <formula>0</formula>
    </cfRule>
  </conditionalFormatting>
  <conditionalFormatting sqref="F54">
    <cfRule type="cellIs" dxfId="11616" priority="1999" operator="lessThan">
      <formula>0</formula>
    </cfRule>
  </conditionalFormatting>
  <conditionalFormatting sqref="F54">
    <cfRule type="cellIs" dxfId="11615" priority="2036" operator="lessThan">
      <formula>0</formula>
    </cfRule>
  </conditionalFormatting>
  <conditionalFormatting sqref="F54">
    <cfRule type="cellIs" dxfId="11614" priority="2053" operator="lessThan">
      <formula>0</formula>
    </cfRule>
  </conditionalFormatting>
  <conditionalFormatting sqref="F54">
    <cfRule type="cellIs" dxfId="11613" priority="2048" operator="lessThan">
      <formula>0</formula>
    </cfRule>
  </conditionalFormatting>
  <conditionalFormatting sqref="F54">
    <cfRule type="cellIs" dxfId="11612" priority="2046" operator="lessThan">
      <formula>0</formula>
    </cfRule>
  </conditionalFormatting>
  <conditionalFormatting sqref="F54">
    <cfRule type="cellIs" dxfId="11611" priority="2047" operator="lessThan">
      <formula>0</formula>
    </cfRule>
  </conditionalFormatting>
  <conditionalFormatting sqref="F54">
    <cfRule type="cellIs" dxfId="11610" priority="2044" operator="lessThan">
      <formula>0</formula>
    </cfRule>
  </conditionalFormatting>
  <conditionalFormatting sqref="F54">
    <cfRule type="cellIs" dxfId="11609" priority="2043" operator="lessThan">
      <formula>0</formula>
    </cfRule>
  </conditionalFormatting>
  <conditionalFormatting sqref="F54">
    <cfRule type="cellIs" dxfId="11608" priority="2041" operator="lessThan">
      <formula>0</formula>
    </cfRule>
  </conditionalFormatting>
  <conditionalFormatting sqref="F54">
    <cfRule type="cellIs" dxfId="11607" priority="2042" operator="lessThan">
      <formula>0</formula>
    </cfRule>
  </conditionalFormatting>
  <conditionalFormatting sqref="F54">
    <cfRule type="cellIs" dxfId="11606" priority="2040" operator="lessThan">
      <formula>0</formula>
    </cfRule>
  </conditionalFormatting>
  <conditionalFormatting sqref="F54">
    <cfRule type="cellIs" dxfId="11605" priority="2039" operator="lessThan">
      <formula>0</formula>
    </cfRule>
  </conditionalFormatting>
  <conditionalFormatting sqref="F54">
    <cfRule type="cellIs" dxfId="11604" priority="2037" operator="lessThan">
      <formula>0</formula>
    </cfRule>
  </conditionalFormatting>
  <conditionalFormatting sqref="F54">
    <cfRule type="cellIs" dxfId="11603" priority="2038" operator="lessThan">
      <formula>0</formula>
    </cfRule>
  </conditionalFormatting>
  <conditionalFormatting sqref="F54">
    <cfRule type="cellIs" dxfId="11602" priority="2035" operator="lessThan">
      <formula>0</formula>
    </cfRule>
  </conditionalFormatting>
  <conditionalFormatting sqref="F54">
    <cfRule type="cellIs" dxfId="11601" priority="2033" operator="lessThan">
      <formula>0</formula>
    </cfRule>
  </conditionalFormatting>
  <conditionalFormatting sqref="F54">
    <cfRule type="cellIs" dxfId="11600" priority="2034" operator="lessThan">
      <formula>0</formula>
    </cfRule>
  </conditionalFormatting>
  <conditionalFormatting sqref="F54">
    <cfRule type="cellIs" dxfId="11599" priority="2032" operator="lessThan">
      <formula>0</formula>
    </cfRule>
  </conditionalFormatting>
  <conditionalFormatting sqref="F54">
    <cfRule type="cellIs" dxfId="11598" priority="2031" operator="lessThan">
      <formula>0</formula>
    </cfRule>
  </conditionalFormatting>
  <conditionalFormatting sqref="F54">
    <cfRule type="cellIs" dxfId="11597" priority="2030" operator="lessThan">
      <formula>0</formula>
    </cfRule>
  </conditionalFormatting>
  <conditionalFormatting sqref="F54">
    <cfRule type="cellIs" dxfId="11596" priority="2028" operator="lessThan">
      <formula>0</formula>
    </cfRule>
  </conditionalFormatting>
  <conditionalFormatting sqref="F54">
    <cfRule type="cellIs" dxfId="11595" priority="2029" operator="lessThan">
      <formula>0</formula>
    </cfRule>
  </conditionalFormatting>
  <conditionalFormatting sqref="F54">
    <cfRule type="cellIs" dxfId="11594" priority="2027" operator="lessThan">
      <formula>0</formula>
    </cfRule>
  </conditionalFormatting>
  <conditionalFormatting sqref="F54">
    <cfRule type="cellIs" dxfId="11593" priority="1967" operator="lessThan">
      <formula>0</formula>
    </cfRule>
  </conditionalFormatting>
  <conditionalFormatting sqref="F54">
    <cfRule type="cellIs" dxfId="11592" priority="1965" operator="lessThan">
      <formula>0</formula>
    </cfRule>
  </conditionalFormatting>
  <conditionalFormatting sqref="F54">
    <cfRule type="cellIs" dxfId="11591" priority="1966" operator="lessThan">
      <formula>0</formula>
    </cfRule>
  </conditionalFormatting>
  <conditionalFormatting sqref="F54">
    <cfRule type="cellIs" dxfId="11590" priority="1964" operator="lessThan">
      <formula>0</formula>
    </cfRule>
  </conditionalFormatting>
  <conditionalFormatting sqref="F54">
    <cfRule type="cellIs" dxfId="11589" priority="2013" operator="lessThan">
      <formula>0</formula>
    </cfRule>
  </conditionalFormatting>
  <conditionalFormatting sqref="F54">
    <cfRule type="cellIs" dxfId="11588" priority="1972" operator="lessThan">
      <formula>0</formula>
    </cfRule>
  </conditionalFormatting>
  <conditionalFormatting sqref="F54">
    <cfRule type="cellIs" dxfId="11587" priority="1973" operator="lessThan">
      <formula>0</formula>
    </cfRule>
  </conditionalFormatting>
  <conditionalFormatting sqref="F54">
    <cfRule type="cellIs" dxfId="11586" priority="1971" operator="lessThan">
      <formula>0</formula>
    </cfRule>
  </conditionalFormatting>
  <conditionalFormatting sqref="F54">
    <cfRule type="cellIs" dxfId="11585" priority="1970" operator="lessThan">
      <formula>0</formula>
    </cfRule>
  </conditionalFormatting>
  <conditionalFormatting sqref="F54">
    <cfRule type="cellIs" dxfId="11584" priority="1968" operator="lessThan">
      <formula>0</formula>
    </cfRule>
  </conditionalFormatting>
  <conditionalFormatting sqref="F54">
    <cfRule type="cellIs" dxfId="11583" priority="1969" operator="lessThan">
      <formula>0</formula>
    </cfRule>
  </conditionalFormatting>
  <conditionalFormatting sqref="F54">
    <cfRule type="cellIs" dxfId="11582" priority="1994" operator="lessThan">
      <formula>0</formula>
    </cfRule>
  </conditionalFormatting>
  <conditionalFormatting sqref="F54">
    <cfRule type="cellIs" dxfId="11581" priority="1995" operator="lessThan">
      <formula>0</formula>
    </cfRule>
  </conditionalFormatting>
  <conditionalFormatting sqref="F54">
    <cfRule type="cellIs" dxfId="11580" priority="1993" operator="lessThan">
      <formula>0</formula>
    </cfRule>
  </conditionalFormatting>
  <conditionalFormatting sqref="F54">
    <cfRule type="cellIs" dxfId="11579" priority="1977" operator="lessThan">
      <formula>0</formula>
    </cfRule>
  </conditionalFormatting>
  <conditionalFormatting sqref="F54">
    <cfRule type="cellIs" dxfId="11578" priority="1976" operator="lessThan">
      <formula>0</formula>
    </cfRule>
  </conditionalFormatting>
  <conditionalFormatting sqref="F54">
    <cfRule type="cellIs" dxfId="11577" priority="1953" operator="lessThan">
      <formula>0</formula>
    </cfRule>
  </conditionalFormatting>
  <conditionalFormatting sqref="F54">
    <cfRule type="cellIs" dxfId="11576" priority="1952" operator="lessThan">
      <formula>0</formula>
    </cfRule>
  </conditionalFormatting>
  <conditionalFormatting sqref="F54">
    <cfRule type="cellIs" dxfId="11575" priority="1961" operator="lessThan">
      <formula>0</formula>
    </cfRule>
  </conditionalFormatting>
  <conditionalFormatting sqref="F54">
    <cfRule type="cellIs" dxfId="11574" priority="1960" operator="lessThan">
      <formula>0</formula>
    </cfRule>
  </conditionalFormatting>
  <conditionalFormatting sqref="F54">
    <cfRule type="cellIs" dxfId="11573" priority="1954" operator="lessThan">
      <formula>0</formula>
    </cfRule>
  </conditionalFormatting>
  <conditionalFormatting sqref="F54">
    <cfRule type="cellIs" dxfId="11572" priority="1951" operator="lessThan">
      <formula>0</formula>
    </cfRule>
  </conditionalFormatting>
  <conditionalFormatting sqref="F54">
    <cfRule type="cellIs" dxfId="11571" priority="1950" operator="lessThan">
      <formula>0</formula>
    </cfRule>
  </conditionalFormatting>
  <conditionalFormatting sqref="F54">
    <cfRule type="cellIs" dxfId="11570" priority="1949" operator="lessThan">
      <formula>0</formula>
    </cfRule>
  </conditionalFormatting>
  <conditionalFormatting sqref="F54">
    <cfRule type="cellIs" dxfId="11569" priority="1948" operator="lessThan">
      <formula>0</formula>
    </cfRule>
  </conditionalFormatting>
  <conditionalFormatting sqref="F54">
    <cfRule type="cellIs" dxfId="11568" priority="1947" operator="lessThan">
      <formula>0</formula>
    </cfRule>
  </conditionalFormatting>
  <conditionalFormatting sqref="F54">
    <cfRule type="cellIs" dxfId="11567" priority="1946" operator="lessThan">
      <formula>0</formula>
    </cfRule>
  </conditionalFormatting>
  <conditionalFormatting sqref="F54">
    <cfRule type="cellIs" dxfId="11566" priority="1944" operator="lessThan">
      <formula>0</formula>
    </cfRule>
  </conditionalFormatting>
  <conditionalFormatting sqref="F54">
    <cfRule type="cellIs" dxfId="11565" priority="1942" operator="lessThan">
      <formula>0</formula>
    </cfRule>
  </conditionalFormatting>
  <conditionalFormatting sqref="F54">
    <cfRule type="cellIs" dxfId="11564" priority="1943" operator="lessThan">
      <formula>0</formula>
    </cfRule>
  </conditionalFormatting>
  <conditionalFormatting sqref="F54">
    <cfRule type="cellIs" dxfId="11563" priority="1941" operator="lessThan">
      <formula>0</formula>
    </cfRule>
  </conditionalFormatting>
  <conditionalFormatting sqref="F54">
    <cfRule type="cellIs" dxfId="11562" priority="2018" operator="lessThan">
      <formula>0</formula>
    </cfRule>
  </conditionalFormatting>
  <conditionalFormatting sqref="F54">
    <cfRule type="cellIs" dxfId="11561" priority="2017" operator="lessThan">
      <formula>0</formula>
    </cfRule>
  </conditionalFormatting>
  <conditionalFormatting sqref="F54">
    <cfRule type="cellIs" dxfId="11560" priority="2015" operator="lessThan">
      <formula>0</formula>
    </cfRule>
  </conditionalFormatting>
  <conditionalFormatting sqref="F54">
    <cfRule type="cellIs" dxfId="11559" priority="2016" operator="lessThan">
      <formula>0</formula>
    </cfRule>
  </conditionalFormatting>
  <conditionalFormatting sqref="F54">
    <cfRule type="cellIs" dxfId="11558" priority="2014" operator="lessThan">
      <formula>0</formula>
    </cfRule>
  </conditionalFormatting>
  <conditionalFormatting sqref="F54">
    <cfRule type="cellIs" dxfId="11557" priority="1998" operator="lessThan">
      <formula>0</formula>
    </cfRule>
  </conditionalFormatting>
  <conditionalFormatting sqref="F54">
    <cfRule type="cellIs" dxfId="11556" priority="1991" operator="lessThan">
      <formula>0</formula>
    </cfRule>
  </conditionalFormatting>
  <conditionalFormatting sqref="F54">
    <cfRule type="cellIs" dxfId="11555" priority="1990" operator="lessThan">
      <formula>0</formula>
    </cfRule>
  </conditionalFormatting>
  <conditionalFormatting sqref="F54">
    <cfRule type="cellIs" dxfId="11554" priority="1988" operator="lessThan">
      <formula>0</formula>
    </cfRule>
  </conditionalFormatting>
  <conditionalFormatting sqref="F54">
    <cfRule type="cellIs" dxfId="11553" priority="1989" operator="lessThan">
      <formula>0</formula>
    </cfRule>
  </conditionalFormatting>
  <conditionalFormatting sqref="F54">
    <cfRule type="cellIs" dxfId="11552" priority="1987" operator="lessThan">
      <formula>0</formula>
    </cfRule>
  </conditionalFormatting>
  <conditionalFormatting sqref="F54">
    <cfRule type="cellIs" dxfId="11551" priority="1992" operator="lessThan">
      <formula>0</formula>
    </cfRule>
  </conditionalFormatting>
  <conditionalFormatting sqref="F54">
    <cfRule type="cellIs" dxfId="11550" priority="1986" operator="lessThan">
      <formula>0</formula>
    </cfRule>
  </conditionalFormatting>
  <conditionalFormatting sqref="F54">
    <cfRule type="cellIs" dxfId="11549" priority="1984" operator="lessThan">
      <formula>0</formula>
    </cfRule>
  </conditionalFormatting>
  <conditionalFormatting sqref="F54">
    <cfRule type="cellIs" dxfId="11548" priority="1985" operator="lessThan">
      <formula>0</formula>
    </cfRule>
  </conditionalFormatting>
  <conditionalFormatting sqref="F54">
    <cfRule type="cellIs" dxfId="11547" priority="1983" operator="lessThan">
      <formula>0</formula>
    </cfRule>
  </conditionalFormatting>
  <conditionalFormatting sqref="F54">
    <cfRule type="cellIs" dxfId="11546" priority="1982" operator="lessThan">
      <formula>0</formula>
    </cfRule>
  </conditionalFormatting>
  <conditionalFormatting sqref="F54">
    <cfRule type="cellIs" dxfId="11545" priority="1981" operator="lessThan">
      <formula>0</formula>
    </cfRule>
  </conditionalFormatting>
  <conditionalFormatting sqref="F54">
    <cfRule type="cellIs" dxfId="11544" priority="1979" operator="lessThan">
      <formula>0</formula>
    </cfRule>
  </conditionalFormatting>
  <conditionalFormatting sqref="F54">
    <cfRule type="cellIs" dxfId="11543" priority="1980" operator="lessThan">
      <formula>0</formula>
    </cfRule>
  </conditionalFormatting>
  <conditionalFormatting sqref="F54">
    <cfRule type="cellIs" dxfId="11542" priority="1978" operator="lessThan">
      <formula>0</formula>
    </cfRule>
  </conditionalFormatting>
  <conditionalFormatting sqref="F54">
    <cfRule type="cellIs" dxfId="11541" priority="1975" operator="lessThan">
      <formula>0</formula>
    </cfRule>
  </conditionalFormatting>
  <conditionalFormatting sqref="F54">
    <cfRule type="cellIs" dxfId="11540" priority="1974" operator="lessThan">
      <formula>0</formula>
    </cfRule>
  </conditionalFormatting>
  <conditionalFormatting sqref="F54">
    <cfRule type="cellIs" dxfId="11539" priority="1945" operator="lessThan">
      <formula>0</formula>
    </cfRule>
  </conditionalFormatting>
  <conditionalFormatting sqref="F54">
    <cfRule type="cellIs" dxfId="11538" priority="1963" operator="lessThan">
      <formula>0</formula>
    </cfRule>
  </conditionalFormatting>
  <conditionalFormatting sqref="F54">
    <cfRule type="cellIs" dxfId="11537" priority="1962" operator="lessThan">
      <formula>0</formula>
    </cfRule>
  </conditionalFormatting>
  <conditionalFormatting sqref="F54">
    <cfRule type="cellIs" dxfId="11536" priority="1959" operator="lessThan">
      <formula>0</formula>
    </cfRule>
  </conditionalFormatting>
  <conditionalFormatting sqref="F54">
    <cfRule type="cellIs" dxfId="11535" priority="1958" operator="lessThan">
      <formula>0</formula>
    </cfRule>
  </conditionalFormatting>
  <conditionalFormatting sqref="F54">
    <cfRule type="cellIs" dxfId="11534" priority="1956" operator="lessThan">
      <formula>0</formula>
    </cfRule>
  </conditionalFormatting>
  <conditionalFormatting sqref="F54">
    <cfRule type="cellIs" dxfId="11533" priority="1957" operator="lessThan">
      <formula>0</formula>
    </cfRule>
  </conditionalFormatting>
  <conditionalFormatting sqref="F54">
    <cfRule type="cellIs" dxfId="11532" priority="1955" operator="lessThan">
      <formula>0</formula>
    </cfRule>
  </conditionalFormatting>
  <conditionalFormatting sqref="F54">
    <cfRule type="cellIs" dxfId="11531" priority="1939" operator="lessThan">
      <formula>0</formula>
    </cfRule>
  </conditionalFormatting>
  <conditionalFormatting sqref="F54">
    <cfRule type="cellIs" dxfId="11530" priority="1940" operator="lessThan">
      <formula>0</formula>
    </cfRule>
  </conditionalFormatting>
  <conditionalFormatting sqref="F54">
    <cfRule type="cellIs" dxfId="11529" priority="1938" operator="lessThan">
      <formula>0</formula>
    </cfRule>
  </conditionalFormatting>
  <conditionalFormatting sqref="F54">
    <cfRule type="cellIs" dxfId="11528" priority="1930" operator="lessThan">
      <formula>0</formula>
    </cfRule>
  </conditionalFormatting>
  <conditionalFormatting sqref="F54">
    <cfRule type="cellIs" dxfId="11527" priority="1929" operator="lessThan">
      <formula>0</formula>
    </cfRule>
  </conditionalFormatting>
  <conditionalFormatting sqref="F54">
    <cfRule type="cellIs" dxfId="11526" priority="1926" operator="lessThan">
      <formula>0</formula>
    </cfRule>
  </conditionalFormatting>
  <conditionalFormatting sqref="F54">
    <cfRule type="cellIs" dxfId="11525" priority="1927" operator="lessThan">
      <formula>0</formula>
    </cfRule>
  </conditionalFormatting>
  <conditionalFormatting sqref="F54">
    <cfRule type="cellIs" dxfId="11524" priority="1935" operator="lessThan">
      <formula>0</formula>
    </cfRule>
  </conditionalFormatting>
  <conditionalFormatting sqref="F54">
    <cfRule type="cellIs" dxfId="11523" priority="1934" operator="lessThan">
      <formula>0</formula>
    </cfRule>
  </conditionalFormatting>
  <conditionalFormatting sqref="F54">
    <cfRule type="cellIs" dxfId="11522" priority="1933" operator="lessThan">
      <formula>0</formula>
    </cfRule>
  </conditionalFormatting>
  <conditionalFormatting sqref="F54">
    <cfRule type="cellIs" dxfId="11521" priority="1936" operator="lessThan">
      <formula>0</formula>
    </cfRule>
  </conditionalFormatting>
  <conditionalFormatting sqref="F54">
    <cfRule type="cellIs" dxfId="11520" priority="1937" operator="lessThan">
      <formula>0</formula>
    </cfRule>
  </conditionalFormatting>
  <conditionalFormatting sqref="F54">
    <cfRule type="cellIs" dxfId="11519" priority="1932" operator="lessThan">
      <formula>0</formula>
    </cfRule>
  </conditionalFormatting>
  <conditionalFormatting sqref="F54">
    <cfRule type="cellIs" dxfId="11518" priority="1931" operator="lessThan">
      <formula>0</formula>
    </cfRule>
  </conditionalFormatting>
  <conditionalFormatting sqref="F54">
    <cfRule type="cellIs" dxfId="11517" priority="1928" operator="lessThan">
      <formula>0</formula>
    </cfRule>
  </conditionalFormatting>
  <conditionalFormatting sqref="F54">
    <cfRule type="cellIs" dxfId="11516" priority="1925" operator="lessThan">
      <formula>0</formula>
    </cfRule>
  </conditionalFormatting>
  <conditionalFormatting sqref="F54">
    <cfRule type="cellIs" dxfId="11515" priority="1924" operator="lessThan">
      <formula>0</formula>
    </cfRule>
  </conditionalFormatting>
  <conditionalFormatting sqref="F54">
    <cfRule type="cellIs" dxfId="11514" priority="1922" operator="lessThan">
      <formula>0</formula>
    </cfRule>
  </conditionalFormatting>
  <conditionalFormatting sqref="F54">
    <cfRule type="cellIs" dxfId="11513" priority="1923" operator="lessThan">
      <formula>0</formula>
    </cfRule>
  </conditionalFormatting>
  <conditionalFormatting sqref="F55">
    <cfRule type="cellIs" dxfId="11512" priority="1730" operator="lessThan">
      <formula>0</formula>
    </cfRule>
  </conditionalFormatting>
  <conditionalFormatting sqref="F55">
    <cfRule type="cellIs" dxfId="11511" priority="1731" operator="lessThan">
      <formula>0</formula>
    </cfRule>
  </conditionalFormatting>
  <conditionalFormatting sqref="F55">
    <cfRule type="cellIs" dxfId="11510" priority="1729" operator="lessThan">
      <formula>0</formula>
    </cfRule>
  </conditionalFormatting>
  <conditionalFormatting sqref="F55">
    <cfRule type="cellIs" dxfId="11509" priority="1727" operator="lessThan">
      <formula>0</formula>
    </cfRule>
  </conditionalFormatting>
  <conditionalFormatting sqref="F55">
    <cfRule type="cellIs" dxfId="11508" priority="1728" operator="lessThan">
      <formula>0</formula>
    </cfRule>
  </conditionalFormatting>
  <conditionalFormatting sqref="F55">
    <cfRule type="cellIs" dxfId="11507" priority="1724" operator="lessThan">
      <formula>0</formula>
    </cfRule>
  </conditionalFormatting>
  <conditionalFormatting sqref="F55">
    <cfRule type="cellIs" dxfId="11506" priority="1722" operator="lessThan">
      <formula>0</formula>
    </cfRule>
  </conditionalFormatting>
  <conditionalFormatting sqref="F55">
    <cfRule type="cellIs" dxfId="11505" priority="1723" operator="lessThan">
      <formula>0</formula>
    </cfRule>
  </conditionalFormatting>
  <conditionalFormatting sqref="F55">
    <cfRule type="cellIs" dxfId="11504" priority="1720" operator="lessThan">
      <formula>0</formula>
    </cfRule>
  </conditionalFormatting>
  <conditionalFormatting sqref="F55">
    <cfRule type="cellIs" dxfId="11503" priority="1721" operator="lessThan">
      <formula>0</formula>
    </cfRule>
  </conditionalFormatting>
  <conditionalFormatting sqref="F55">
    <cfRule type="cellIs" dxfId="11502" priority="1717" operator="lessThan">
      <formula>0</formula>
    </cfRule>
  </conditionalFormatting>
  <conditionalFormatting sqref="F55">
    <cfRule type="cellIs" dxfId="11501" priority="1714" operator="lessThan">
      <formula>0</formula>
    </cfRule>
  </conditionalFormatting>
  <conditionalFormatting sqref="F55">
    <cfRule type="cellIs" dxfId="11500" priority="1719" operator="lessThan">
      <formula>0</formula>
    </cfRule>
  </conditionalFormatting>
  <conditionalFormatting sqref="F55">
    <cfRule type="cellIs" dxfId="11499" priority="1718" operator="lessThan">
      <formula>0</formula>
    </cfRule>
  </conditionalFormatting>
  <conditionalFormatting sqref="F55">
    <cfRule type="cellIs" dxfId="11498" priority="1715" operator="lessThan">
      <formula>0</formula>
    </cfRule>
  </conditionalFormatting>
  <conditionalFormatting sqref="F55">
    <cfRule type="cellIs" dxfId="11497" priority="1736" operator="lessThan">
      <formula>0</formula>
    </cfRule>
  </conditionalFormatting>
  <conditionalFormatting sqref="F55">
    <cfRule type="cellIs" dxfId="11496" priority="1735" operator="lessThan">
      <formula>0</formula>
    </cfRule>
  </conditionalFormatting>
  <conditionalFormatting sqref="F55">
    <cfRule type="cellIs" dxfId="11495" priority="1738" operator="lessThan">
      <formula>0</formula>
    </cfRule>
  </conditionalFormatting>
  <conditionalFormatting sqref="F55">
    <cfRule type="cellIs" dxfId="11494" priority="1737" operator="lessThan">
      <formula>0</formula>
    </cfRule>
  </conditionalFormatting>
  <conditionalFormatting sqref="F55">
    <cfRule type="cellIs" dxfId="11493" priority="1739" operator="lessThan">
      <formula>0</formula>
    </cfRule>
  </conditionalFormatting>
  <conditionalFormatting sqref="F55">
    <cfRule type="cellIs" dxfId="11492" priority="1734" operator="lessThan">
      <formula>0</formula>
    </cfRule>
  </conditionalFormatting>
  <conditionalFormatting sqref="F55">
    <cfRule type="cellIs" dxfId="11491" priority="1732" operator="lessThan">
      <formula>0</formula>
    </cfRule>
  </conditionalFormatting>
  <conditionalFormatting sqref="F55">
    <cfRule type="cellIs" dxfId="11490" priority="1733" operator="lessThan">
      <formula>0</formula>
    </cfRule>
  </conditionalFormatting>
  <conditionalFormatting sqref="F55">
    <cfRule type="cellIs" dxfId="11489" priority="1726" operator="lessThan">
      <formula>0</formula>
    </cfRule>
  </conditionalFormatting>
  <conditionalFormatting sqref="F55">
    <cfRule type="cellIs" dxfId="11488" priority="1725" operator="lessThan">
      <formula>0</formula>
    </cfRule>
  </conditionalFormatting>
  <conditionalFormatting sqref="F55">
    <cfRule type="cellIs" dxfId="11487" priority="1716" operator="lessThan">
      <formula>0</formula>
    </cfRule>
  </conditionalFormatting>
  <conditionalFormatting sqref="F55">
    <cfRule type="cellIs" dxfId="11486" priority="1712" operator="lessThan">
      <formula>0</formula>
    </cfRule>
  </conditionalFormatting>
  <conditionalFormatting sqref="F55">
    <cfRule type="cellIs" dxfId="11485" priority="1713" operator="lessThan">
      <formula>0</formula>
    </cfRule>
  </conditionalFormatting>
  <conditionalFormatting sqref="F55">
    <cfRule type="cellIs" dxfId="11484" priority="1710" operator="lessThan">
      <formula>0</formula>
    </cfRule>
  </conditionalFormatting>
  <conditionalFormatting sqref="F55">
    <cfRule type="cellIs" dxfId="11483" priority="1709" operator="lessThan">
      <formula>0</formula>
    </cfRule>
  </conditionalFormatting>
  <conditionalFormatting sqref="F55">
    <cfRule type="cellIs" dxfId="11482" priority="1711" operator="lessThan">
      <formula>0</formula>
    </cfRule>
  </conditionalFormatting>
  <conditionalFormatting sqref="F55">
    <cfRule type="cellIs" dxfId="11481" priority="1708" operator="lessThan">
      <formula>0</formula>
    </cfRule>
  </conditionalFormatting>
  <conditionalFormatting sqref="F55">
    <cfRule type="cellIs" dxfId="11480" priority="1706" operator="lessThan">
      <formula>0</formula>
    </cfRule>
  </conditionalFormatting>
  <conditionalFormatting sqref="F55">
    <cfRule type="cellIs" dxfId="11479" priority="1707" operator="lessThan">
      <formula>0</formula>
    </cfRule>
  </conditionalFormatting>
  <conditionalFormatting sqref="F55">
    <cfRule type="cellIs" dxfId="11478" priority="1704" operator="lessThan">
      <formula>0</formula>
    </cfRule>
  </conditionalFormatting>
  <conditionalFormatting sqref="F55">
    <cfRule type="cellIs" dxfId="11477" priority="1705" operator="lessThan">
      <formula>0</formula>
    </cfRule>
  </conditionalFormatting>
  <conditionalFormatting sqref="F55">
    <cfRule type="cellIs" dxfId="11476" priority="1701" operator="lessThan">
      <formula>0</formula>
    </cfRule>
  </conditionalFormatting>
  <conditionalFormatting sqref="F55">
    <cfRule type="cellIs" dxfId="11475" priority="1702" operator="lessThan">
      <formula>0</formula>
    </cfRule>
  </conditionalFormatting>
  <conditionalFormatting sqref="F55">
    <cfRule type="cellIs" dxfId="11474" priority="1703" operator="lessThan">
      <formula>0</formula>
    </cfRule>
  </conditionalFormatting>
  <conditionalFormatting sqref="G56">
    <cfRule type="cellIs" dxfId="11473" priority="1700" operator="lessThan">
      <formula>0</formula>
    </cfRule>
  </conditionalFormatting>
  <conditionalFormatting sqref="F56">
    <cfRule type="cellIs" dxfId="11472" priority="1697" operator="lessThan">
      <formula>0</formula>
    </cfRule>
  </conditionalFormatting>
  <conditionalFormatting sqref="F56">
    <cfRule type="cellIs" dxfId="11471" priority="1696" operator="lessThan">
      <formula>0</formula>
    </cfRule>
  </conditionalFormatting>
  <conditionalFormatting sqref="F56">
    <cfRule type="cellIs" dxfId="11470" priority="1698" operator="lessThan">
      <formula>0</formula>
    </cfRule>
  </conditionalFormatting>
  <conditionalFormatting sqref="F56">
    <cfRule type="cellIs" dxfId="11469" priority="1649" operator="lessThan">
      <formula>0</formula>
    </cfRule>
  </conditionalFormatting>
  <conditionalFormatting sqref="F56">
    <cfRule type="cellIs" dxfId="11468" priority="1648" operator="lessThan">
      <formula>0</formula>
    </cfRule>
  </conditionalFormatting>
  <conditionalFormatting sqref="F56">
    <cfRule type="cellIs" dxfId="11467" priority="1647" operator="lessThan">
      <formula>0</formula>
    </cfRule>
  </conditionalFormatting>
  <conditionalFormatting sqref="F56">
    <cfRule type="cellIs" dxfId="11466" priority="1658" operator="lessThan">
      <formula>0</formula>
    </cfRule>
  </conditionalFormatting>
  <conditionalFormatting sqref="F56">
    <cfRule type="cellIs" dxfId="11465" priority="1651" operator="lessThan">
      <formula>0</formula>
    </cfRule>
  </conditionalFormatting>
  <conditionalFormatting sqref="F56">
    <cfRule type="cellIs" dxfId="11464" priority="1655" operator="lessThan">
      <formula>0</formula>
    </cfRule>
  </conditionalFormatting>
  <conditionalFormatting sqref="F56">
    <cfRule type="cellIs" dxfId="11463" priority="1657" operator="lessThan">
      <formula>0</formula>
    </cfRule>
  </conditionalFormatting>
  <conditionalFormatting sqref="F56">
    <cfRule type="cellIs" dxfId="11462" priority="1656" operator="lessThan">
      <formula>0</formula>
    </cfRule>
  </conditionalFormatting>
  <conditionalFormatting sqref="F56">
    <cfRule type="cellIs" dxfId="11461" priority="1654" operator="lessThan">
      <formula>0</formula>
    </cfRule>
  </conditionalFormatting>
  <conditionalFormatting sqref="F56">
    <cfRule type="cellIs" dxfId="11460" priority="1653" operator="lessThan">
      <formula>0</formula>
    </cfRule>
  </conditionalFormatting>
  <conditionalFormatting sqref="F56">
    <cfRule type="cellIs" dxfId="11459" priority="1652" operator="lessThan">
      <formula>0</formula>
    </cfRule>
  </conditionalFormatting>
  <conditionalFormatting sqref="F56">
    <cfRule type="cellIs" dxfId="11458" priority="1650" operator="lessThan">
      <formula>0</formula>
    </cfRule>
  </conditionalFormatting>
  <conditionalFormatting sqref="F56">
    <cfRule type="cellIs" dxfId="11457" priority="1643" operator="lessThan">
      <formula>0</formula>
    </cfRule>
  </conditionalFormatting>
  <conditionalFormatting sqref="F56">
    <cfRule type="cellIs" dxfId="11456" priority="1642" operator="lessThan">
      <formula>0</formula>
    </cfRule>
  </conditionalFormatting>
  <conditionalFormatting sqref="F56">
    <cfRule type="cellIs" dxfId="11455" priority="1695" operator="lessThan">
      <formula>0</formula>
    </cfRule>
  </conditionalFormatting>
  <conditionalFormatting sqref="F56">
    <cfRule type="cellIs" dxfId="11454" priority="1646" operator="lessThan">
      <formula>0</formula>
    </cfRule>
  </conditionalFormatting>
  <conditionalFormatting sqref="F56">
    <cfRule type="cellIs" dxfId="11453" priority="1645" operator="lessThan">
      <formula>0</formula>
    </cfRule>
  </conditionalFormatting>
  <conditionalFormatting sqref="F56">
    <cfRule type="cellIs" dxfId="11452" priority="1699" operator="lessThan">
      <formula>0</formula>
    </cfRule>
  </conditionalFormatting>
  <conditionalFormatting sqref="F56">
    <cfRule type="cellIs" dxfId="11451" priority="1694" operator="lessThan">
      <formula>0</formula>
    </cfRule>
  </conditionalFormatting>
  <conditionalFormatting sqref="F56">
    <cfRule type="cellIs" dxfId="11450" priority="1692" operator="lessThan">
      <formula>0</formula>
    </cfRule>
  </conditionalFormatting>
  <conditionalFormatting sqref="F56">
    <cfRule type="cellIs" dxfId="11449" priority="1693" operator="lessThan">
      <formula>0</formula>
    </cfRule>
  </conditionalFormatting>
  <conditionalFormatting sqref="F56">
    <cfRule type="cellIs" dxfId="11448" priority="1613" operator="lessThan">
      <formula>0</formula>
    </cfRule>
  </conditionalFormatting>
  <conditionalFormatting sqref="F56">
    <cfRule type="cellIs" dxfId="11447" priority="1611" operator="lessThan">
      <formula>0</formula>
    </cfRule>
  </conditionalFormatting>
  <conditionalFormatting sqref="F56">
    <cfRule type="cellIs" dxfId="11446" priority="1612" operator="lessThan">
      <formula>0</formula>
    </cfRule>
  </conditionalFormatting>
  <conditionalFormatting sqref="F56">
    <cfRule type="cellIs" dxfId="11445" priority="1659" operator="lessThan">
      <formula>0</formula>
    </cfRule>
  </conditionalFormatting>
  <conditionalFormatting sqref="F56">
    <cfRule type="cellIs" dxfId="11444" priority="1618" operator="lessThan">
      <formula>0</formula>
    </cfRule>
  </conditionalFormatting>
  <conditionalFormatting sqref="F56">
    <cfRule type="cellIs" dxfId="11443" priority="1619" operator="lessThan">
      <formula>0</formula>
    </cfRule>
  </conditionalFormatting>
  <conditionalFormatting sqref="F56">
    <cfRule type="cellIs" dxfId="11442" priority="1617" operator="lessThan">
      <formula>0</formula>
    </cfRule>
  </conditionalFormatting>
  <conditionalFormatting sqref="F56">
    <cfRule type="cellIs" dxfId="11441" priority="1616" operator="lessThan">
      <formula>0</formula>
    </cfRule>
  </conditionalFormatting>
  <conditionalFormatting sqref="F56">
    <cfRule type="cellIs" dxfId="11440" priority="1614" operator="lessThan">
      <formula>0</formula>
    </cfRule>
  </conditionalFormatting>
  <conditionalFormatting sqref="F56">
    <cfRule type="cellIs" dxfId="11439" priority="1615" operator="lessThan">
      <formula>0</formula>
    </cfRule>
  </conditionalFormatting>
  <conditionalFormatting sqref="F56">
    <cfRule type="cellIs" dxfId="11438" priority="1640" operator="lessThan">
      <formula>0</formula>
    </cfRule>
  </conditionalFormatting>
  <conditionalFormatting sqref="F56">
    <cfRule type="cellIs" dxfId="11437" priority="1641" operator="lessThan">
      <formula>0</formula>
    </cfRule>
  </conditionalFormatting>
  <conditionalFormatting sqref="F56">
    <cfRule type="cellIs" dxfId="11436" priority="1639" operator="lessThan">
      <formula>0</formula>
    </cfRule>
  </conditionalFormatting>
  <conditionalFormatting sqref="F56">
    <cfRule type="cellIs" dxfId="11435" priority="1623" operator="lessThan">
      <formula>0</formula>
    </cfRule>
  </conditionalFormatting>
  <conditionalFormatting sqref="F56">
    <cfRule type="cellIs" dxfId="11434" priority="1622" operator="lessThan">
      <formula>0</formula>
    </cfRule>
  </conditionalFormatting>
  <conditionalFormatting sqref="F56">
    <cfRule type="cellIs" dxfId="11433" priority="1660" operator="lessThan">
      <formula>0</formula>
    </cfRule>
  </conditionalFormatting>
  <conditionalFormatting sqref="F56">
    <cfRule type="cellIs" dxfId="11432" priority="1644" operator="lessThan">
      <formula>0</formula>
    </cfRule>
  </conditionalFormatting>
  <conditionalFormatting sqref="F56">
    <cfRule type="cellIs" dxfId="11431" priority="1637" operator="lessThan">
      <formula>0</formula>
    </cfRule>
  </conditionalFormatting>
  <conditionalFormatting sqref="F56">
    <cfRule type="cellIs" dxfId="11430" priority="1636" operator="lessThan">
      <formula>0</formula>
    </cfRule>
  </conditionalFormatting>
  <conditionalFormatting sqref="F56">
    <cfRule type="cellIs" dxfId="11429" priority="1634" operator="lessThan">
      <formula>0</formula>
    </cfRule>
  </conditionalFormatting>
  <conditionalFormatting sqref="F56">
    <cfRule type="cellIs" dxfId="11428" priority="1635" operator="lessThan">
      <formula>0</formula>
    </cfRule>
  </conditionalFormatting>
  <conditionalFormatting sqref="F56">
    <cfRule type="cellIs" dxfId="11427" priority="1633" operator="lessThan">
      <formula>0</formula>
    </cfRule>
  </conditionalFormatting>
  <conditionalFormatting sqref="F56">
    <cfRule type="cellIs" dxfId="11426" priority="1638" operator="lessThan">
      <formula>0</formula>
    </cfRule>
  </conditionalFormatting>
  <conditionalFormatting sqref="F56">
    <cfRule type="cellIs" dxfId="11425" priority="1632" operator="lessThan">
      <formula>0</formula>
    </cfRule>
  </conditionalFormatting>
  <conditionalFormatting sqref="F56">
    <cfRule type="cellIs" dxfId="11424" priority="1630" operator="lessThan">
      <formula>0</formula>
    </cfRule>
  </conditionalFormatting>
  <conditionalFormatting sqref="F56">
    <cfRule type="cellIs" dxfId="11423" priority="1631" operator="lessThan">
      <formula>0</formula>
    </cfRule>
  </conditionalFormatting>
  <conditionalFormatting sqref="F56">
    <cfRule type="cellIs" dxfId="11422" priority="1629" operator="lessThan">
      <formula>0</formula>
    </cfRule>
  </conditionalFormatting>
  <conditionalFormatting sqref="F56">
    <cfRule type="cellIs" dxfId="11421" priority="1628" operator="lessThan">
      <formula>0</formula>
    </cfRule>
  </conditionalFormatting>
  <conditionalFormatting sqref="F56">
    <cfRule type="cellIs" dxfId="11420" priority="1627" operator="lessThan">
      <formula>0</formula>
    </cfRule>
  </conditionalFormatting>
  <conditionalFormatting sqref="F56">
    <cfRule type="cellIs" dxfId="11419" priority="1625" operator="lessThan">
      <formula>0</formula>
    </cfRule>
  </conditionalFormatting>
  <conditionalFormatting sqref="F56">
    <cfRule type="cellIs" dxfId="11418" priority="1626" operator="lessThan">
      <formula>0</formula>
    </cfRule>
  </conditionalFormatting>
  <conditionalFormatting sqref="F56">
    <cfRule type="cellIs" dxfId="11417" priority="1624" operator="lessThan">
      <formula>0</formula>
    </cfRule>
  </conditionalFormatting>
  <conditionalFormatting sqref="F56">
    <cfRule type="cellIs" dxfId="11416" priority="1621" operator="lessThan">
      <formula>0</formula>
    </cfRule>
  </conditionalFormatting>
  <conditionalFormatting sqref="F56">
    <cfRule type="cellIs" dxfId="11415" priority="1620" operator="lessThan">
      <formula>0</formula>
    </cfRule>
  </conditionalFormatting>
  <conditionalFormatting sqref="F56">
    <cfRule type="cellIs" dxfId="11414" priority="1576" operator="lessThan">
      <formula>0</formula>
    </cfRule>
  </conditionalFormatting>
  <conditionalFormatting sqref="F56">
    <cfRule type="cellIs" dxfId="11413" priority="1575" operator="lessThan">
      <formula>0</formula>
    </cfRule>
  </conditionalFormatting>
  <conditionalFormatting sqref="F56">
    <cfRule type="cellIs" dxfId="11412" priority="1572" operator="lessThan">
      <formula>0</formula>
    </cfRule>
  </conditionalFormatting>
  <conditionalFormatting sqref="F56">
    <cfRule type="cellIs" dxfId="11411" priority="1573" operator="lessThan">
      <formula>0</formula>
    </cfRule>
  </conditionalFormatting>
  <conditionalFormatting sqref="F56">
    <cfRule type="cellIs" dxfId="11410" priority="1578" operator="lessThan">
      <formula>0</formula>
    </cfRule>
  </conditionalFormatting>
  <conditionalFormatting sqref="F56">
    <cfRule type="cellIs" dxfId="11409" priority="1577" operator="lessThan">
      <formula>0</formula>
    </cfRule>
  </conditionalFormatting>
  <conditionalFormatting sqref="F56">
    <cfRule type="cellIs" dxfId="11408" priority="1574" operator="lessThan">
      <formula>0</formula>
    </cfRule>
  </conditionalFormatting>
  <conditionalFormatting sqref="F56">
    <cfRule type="cellIs" dxfId="11407" priority="1553" operator="lessThan">
      <formula>0</formula>
    </cfRule>
  </conditionalFormatting>
  <conditionalFormatting sqref="F56">
    <cfRule type="cellIs" dxfId="11406" priority="1554" operator="lessThan">
      <formula>0</formula>
    </cfRule>
  </conditionalFormatting>
  <conditionalFormatting sqref="F56">
    <cfRule type="cellIs" dxfId="11405" priority="1552" operator="lessThan">
      <formula>0</formula>
    </cfRule>
  </conditionalFormatting>
  <conditionalFormatting sqref="F56">
    <cfRule type="cellIs" dxfId="11404" priority="1550" operator="lessThan">
      <formula>0</formula>
    </cfRule>
  </conditionalFormatting>
  <conditionalFormatting sqref="F56">
    <cfRule type="cellIs" dxfId="11403" priority="1551" operator="lessThan">
      <formula>0</formula>
    </cfRule>
  </conditionalFormatting>
  <conditionalFormatting sqref="F56">
    <cfRule type="cellIs" dxfId="11402" priority="1547" operator="lessThan">
      <formula>0</formula>
    </cfRule>
  </conditionalFormatting>
  <conditionalFormatting sqref="F56">
    <cfRule type="cellIs" dxfId="11401" priority="1545" operator="lessThan">
      <formula>0</formula>
    </cfRule>
  </conditionalFormatting>
  <conditionalFormatting sqref="F56">
    <cfRule type="cellIs" dxfId="11400" priority="1546" operator="lessThan">
      <formula>0</formula>
    </cfRule>
  </conditionalFormatting>
  <conditionalFormatting sqref="F56">
    <cfRule type="cellIs" dxfId="11399" priority="1543" operator="lessThan">
      <formula>0</formula>
    </cfRule>
  </conditionalFormatting>
  <conditionalFormatting sqref="F56">
    <cfRule type="cellIs" dxfId="11398" priority="1544" operator="lessThan">
      <formula>0</formula>
    </cfRule>
  </conditionalFormatting>
  <conditionalFormatting sqref="F56">
    <cfRule type="cellIs" dxfId="11397" priority="1540" operator="lessThan">
      <formula>0</formula>
    </cfRule>
  </conditionalFormatting>
  <conditionalFormatting sqref="F56">
    <cfRule type="cellIs" dxfId="11396" priority="1537" operator="lessThan">
      <formula>0</formula>
    </cfRule>
  </conditionalFormatting>
  <conditionalFormatting sqref="F56">
    <cfRule type="cellIs" dxfId="11395" priority="1571" operator="lessThan">
      <formula>0</formula>
    </cfRule>
  </conditionalFormatting>
  <conditionalFormatting sqref="F56">
    <cfRule type="cellIs" dxfId="11394" priority="1542" operator="lessThan">
      <formula>0</formula>
    </cfRule>
  </conditionalFormatting>
  <conditionalFormatting sqref="F56">
    <cfRule type="cellIs" dxfId="11393" priority="1541" operator="lessThan">
      <formula>0</formula>
    </cfRule>
  </conditionalFormatting>
  <conditionalFormatting sqref="F56">
    <cfRule type="cellIs" dxfId="11392" priority="1538" operator="lessThan">
      <formula>0</formula>
    </cfRule>
  </conditionalFormatting>
  <conditionalFormatting sqref="F56">
    <cfRule type="cellIs" dxfId="11391" priority="1570" operator="lessThan">
      <formula>0</formula>
    </cfRule>
  </conditionalFormatting>
  <conditionalFormatting sqref="F56">
    <cfRule type="cellIs" dxfId="11390" priority="1559" operator="lessThan">
      <formula>0</formula>
    </cfRule>
  </conditionalFormatting>
  <conditionalFormatting sqref="F56">
    <cfRule type="cellIs" dxfId="11389" priority="1558" operator="lessThan">
      <formula>0</formula>
    </cfRule>
  </conditionalFormatting>
  <conditionalFormatting sqref="F56">
    <cfRule type="cellIs" dxfId="11388" priority="1568" operator="lessThan">
      <formula>0</formula>
    </cfRule>
  </conditionalFormatting>
  <conditionalFormatting sqref="F56">
    <cfRule type="cellIs" dxfId="11387" priority="1569" operator="lessThan">
      <formula>0</formula>
    </cfRule>
  </conditionalFormatting>
  <conditionalFormatting sqref="F56">
    <cfRule type="cellIs" dxfId="11386" priority="1567" operator="lessThan">
      <formula>0</formula>
    </cfRule>
  </conditionalFormatting>
  <conditionalFormatting sqref="F56">
    <cfRule type="cellIs" dxfId="11385" priority="1566" operator="lessThan">
      <formula>0</formula>
    </cfRule>
  </conditionalFormatting>
  <conditionalFormatting sqref="F56">
    <cfRule type="cellIs" dxfId="11384" priority="1565" operator="lessThan">
      <formula>0</formula>
    </cfRule>
  </conditionalFormatting>
  <conditionalFormatting sqref="F56">
    <cfRule type="cellIs" dxfId="11383" priority="1564" operator="lessThan">
      <formula>0</formula>
    </cfRule>
  </conditionalFormatting>
  <conditionalFormatting sqref="F56">
    <cfRule type="cellIs" dxfId="11382" priority="1563" operator="lessThan">
      <formula>0</formula>
    </cfRule>
  </conditionalFormatting>
  <conditionalFormatting sqref="F56">
    <cfRule type="cellIs" dxfId="11381" priority="1561" operator="lessThan">
      <formula>0</formula>
    </cfRule>
  </conditionalFormatting>
  <conditionalFormatting sqref="F56">
    <cfRule type="cellIs" dxfId="11380" priority="1560" operator="lessThan">
      <formula>0</formula>
    </cfRule>
  </conditionalFormatting>
  <conditionalFormatting sqref="F56">
    <cfRule type="cellIs" dxfId="11379" priority="1562" operator="lessThan">
      <formula>0</formula>
    </cfRule>
  </conditionalFormatting>
  <conditionalFormatting sqref="F56">
    <cfRule type="cellIs" dxfId="11378" priority="1557" operator="lessThan">
      <formula>0</formula>
    </cfRule>
  </conditionalFormatting>
  <conditionalFormatting sqref="F56">
    <cfRule type="cellIs" dxfId="11377" priority="1555" operator="lessThan">
      <formula>0</formula>
    </cfRule>
  </conditionalFormatting>
  <conditionalFormatting sqref="F56">
    <cfRule type="cellIs" dxfId="11376" priority="1556" operator="lessThan">
      <formula>0</formula>
    </cfRule>
  </conditionalFormatting>
  <conditionalFormatting sqref="F56">
    <cfRule type="cellIs" dxfId="11375" priority="1549" operator="lessThan">
      <formula>0</formula>
    </cfRule>
  </conditionalFormatting>
  <conditionalFormatting sqref="F56">
    <cfRule type="cellIs" dxfId="11374" priority="1548" operator="lessThan">
      <formula>0</formula>
    </cfRule>
  </conditionalFormatting>
  <conditionalFormatting sqref="F56">
    <cfRule type="cellIs" dxfId="11373" priority="1539" operator="lessThan">
      <formula>0</formula>
    </cfRule>
  </conditionalFormatting>
  <conditionalFormatting sqref="F56">
    <cfRule type="cellIs" dxfId="11372" priority="1536" operator="lessThan">
      <formula>0</formula>
    </cfRule>
  </conditionalFormatting>
  <conditionalFormatting sqref="F57">
    <cfRule type="cellIs" dxfId="11371" priority="1472" operator="lessThan">
      <formula>0</formula>
    </cfRule>
  </conditionalFormatting>
  <conditionalFormatting sqref="F57">
    <cfRule type="cellIs" dxfId="11370" priority="1471" operator="lessThan">
      <formula>0</formula>
    </cfRule>
  </conditionalFormatting>
  <conditionalFormatting sqref="F57">
    <cfRule type="cellIs" dxfId="11369" priority="1470" operator="lessThan">
      <formula>0</formula>
    </cfRule>
  </conditionalFormatting>
  <conditionalFormatting sqref="F57">
    <cfRule type="cellIs" dxfId="11368" priority="1491" operator="lessThan">
      <formula>0</formula>
    </cfRule>
  </conditionalFormatting>
  <conditionalFormatting sqref="F57">
    <cfRule type="cellIs" dxfId="11367" priority="1490" operator="lessThan">
      <formula>0</formula>
    </cfRule>
  </conditionalFormatting>
  <conditionalFormatting sqref="F57">
    <cfRule type="cellIs" dxfId="11366" priority="1489" operator="lessThan">
      <formula>0</formula>
    </cfRule>
  </conditionalFormatting>
  <conditionalFormatting sqref="F57">
    <cfRule type="cellIs" dxfId="11365" priority="1488" operator="lessThan">
      <formula>0</formula>
    </cfRule>
  </conditionalFormatting>
  <conditionalFormatting sqref="F57">
    <cfRule type="cellIs" dxfId="11364" priority="1481" operator="lessThan">
      <formula>0</formula>
    </cfRule>
  </conditionalFormatting>
  <conditionalFormatting sqref="F57">
    <cfRule type="cellIs" dxfId="11363" priority="1474" operator="lessThan">
      <formula>0</formula>
    </cfRule>
  </conditionalFormatting>
  <conditionalFormatting sqref="F57">
    <cfRule type="cellIs" dxfId="11362" priority="1478" operator="lessThan">
      <formula>0</formula>
    </cfRule>
  </conditionalFormatting>
  <conditionalFormatting sqref="F57">
    <cfRule type="cellIs" dxfId="11361" priority="1480" operator="lessThan">
      <formula>0</formula>
    </cfRule>
  </conditionalFormatting>
  <conditionalFormatting sqref="F57">
    <cfRule type="cellIs" dxfId="11360" priority="1479" operator="lessThan">
      <formula>0</formula>
    </cfRule>
  </conditionalFormatting>
  <conditionalFormatting sqref="F57">
    <cfRule type="cellIs" dxfId="11359" priority="1477" operator="lessThan">
      <formula>0</formula>
    </cfRule>
  </conditionalFormatting>
  <conditionalFormatting sqref="F57">
    <cfRule type="cellIs" dxfId="11358" priority="1476" operator="lessThan">
      <formula>0</formula>
    </cfRule>
  </conditionalFormatting>
  <conditionalFormatting sqref="F57">
    <cfRule type="cellIs" dxfId="11357" priority="1475" operator="lessThan">
      <formula>0</formula>
    </cfRule>
  </conditionalFormatting>
  <conditionalFormatting sqref="F57">
    <cfRule type="cellIs" dxfId="11356" priority="1473" operator="lessThan">
      <formula>0</formula>
    </cfRule>
  </conditionalFormatting>
  <conditionalFormatting sqref="F57">
    <cfRule type="cellIs" dxfId="11355" priority="1466" operator="lessThan">
      <formula>0</formula>
    </cfRule>
  </conditionalFormatting>
  <conditionalFormatting sqref="F57">
    <cfRule type="cellIs" dxfId="11354" priority="1465" operator="lessThan">
      <formula>0</formula>
    </cfRule>
  </conditionalFormatting>
  <conditionalFormatting sqref="F57">
    <cfRule type="cellIs" dxfId="11353" priority="1495" operator="lessThan">
      <formula>0</formula>
    </cfRule>
  </conditionalFormatting>
  <conditionalFormatting sqref="F57">
    <cfRule type="cellIs" dxfId="11352" priority="1494" operator="lessThan">
      <formula>0</formula>
    </cfRule>
  </conditionalFormatting>
  <conditionalFormatting sqref="F57">
    <cfRule type="cellIs" dxfId="11351" priority="1493" operator="lessThan">
      <formula>0</formula>
    </cfRule>
  </conditionalFormatting>
  <conditionalFormatting sqref="F57">
    <cfRule type="cellIs" dxfId="11350" priority="1492" operator="lessThan">
      <formula>0</formula>
    </cfRule>
  </conditionalFormatting>
  <conditionalFormatting sqref="F57">
    <cfRule type="cellIs" dxfId="11349" priority="1469" operator="lessThan">
      <formula>0</formula>
    </cfRule>
  </conditionalFormatting>
  <conditionalFormatting sqref="F57">
    <cfRule type="cellIs" dxfId="11348" priority="1468" operator="lessThan">
      <formula>0</formula>
    </cfRule>
  </conditionalFormatting>
  <conditionalFormatting sqref="F57">
    <cfRule type="cellIs" dxfId="11347" priority="1505" operator="lessThan">
      <formula>0</formula>
    </cfRule>
  </conditionalFormatting>
  <conditionalFormatting sqref="F57">
    <cfRule type="cellIs" dxfId="11346" priority="1512" operator="lessThan">
      <formula>0</formula>
    </cfRule>
  </conditionalFormatting>
  <conditionalFormatting sqref="F57">
    <cfRule type="cellIs" dxfId="11345" priority="1510" operator="lessThan">
      <formula>0</formula>
    </cfRule>
  </conditionalFormatting>
  <conditionalFormatting sqref="F57">
    <cfRule type="cellIs" dxfId="11344" priority="1511" operator="lessThan">
      <formula>0</formula>
    </cfRule>
  </conditionalFormatting>
  <conditionalFormatting sqref="F57">
    <cfRule type="cellIs" dxfId="11343" priority="1509" operator="lessThan">
      <formula>0</formula>
    </cfRule>
  </conditionalFormatting>
  <conditionalFormatting sqref="F57">
    <cfRule type="cellIs" dxfId="11342" priority="1508" operator="lessThan">
      <formula>0</formula>
    </cfRule>
  </conditionalFormatting>
  <conditionalFormatting sqref="F57">
    <cfRule type="cellIs" dxfId="11341" priority="1506" operator="lessThan">
      <formula>0</formula>
    </cfRule>
  </conditionalFormatting>
  <conditionalFormatting sqref="F57">
    <cfRule type="cellIs" dxfId="11340" priority="1507" operator="lessThan">
      <formula>0</formula>
    </cfRule>
  </conditionalFormatting>
  <conditionalFormatting sqref="F57">
    <cfRule type="cellIs" dxfId="11339" priority="1504" operator="lessThan">
      <formula>0</formula>
    </cfRule>
  </conditionalFormatting>
  <conditionalFormatting sqref="F57">
    <cfRule type="cellIs" dxfId="11338" priority="1502" operator="lessThan">
      <formula>0</formula>
    </cfRule>
  </conditionalFormatting>
  <conditionalFormatting sqref="F57">
    <cfRule type="cellIs" dxfId="11337" priority="1503" operator="lessThan">
      <formula>0</formula>
    </cfRule>
  </conditionalFormatting>
  <conditionalFormatting sqref="F57">
    <cfRule type="cellIs" dxfId="11336" priority="1501" operator="lessThan">
      <formula>0</formula>
    </cfRule>
  </conditionalFormatting>
  <conditionalFormatting sqref="F57">
    <cfRule type="cellIs" dxfId="11335" priority="1500" operator="lessThan">
      <formula>0</formula>
    </cfRule>
  </conditionalFormatting>
  <conditionalFormatting sqref="F57">
    <cfRule type="cellIs" dxfId="11334" priority="1499" operator="lessThan">
      <formula>0</formula>
    </cfRule>
  </conditionalFormatting>
  <conditionalFormatting sqref="F57">
    <cfRule type="cellIs" dxfId="11333" priority="1497" operator="lessThan">
      <formula>0</formula>
    </cfRule>
  </conditionalFormatting>
  <conditionalFormatting sqref="F57">
    <cfRule type="cellIs" dxfId="11332" priority="1498" operator="lessThan">
      <formula>0</formula>
    </cfRule>
  </conditionalFormatting>
  <conditionalFormatting sqref="F57">
    <cfRule type="cellIs" dxfId="11331" priority="1496" operator="lessThan">
      <formula>0</formula>
    </cfRule>
  </conditionalFormatting>
  <conditionalFormatting sqref="F57">
    <cfRule type="cellIs" dxfId="11330" priority="1436" operator="lessThan">
      <formula>0</formula>
    </cfRule>
  </conditionalFormatting>
  <conditionalFormatting sqref="F57">
    <cfRule type="cellIs" dxfId="11329" priority="1434" operator="lessThan">
      <formula>0</formula>
    </cfRule>
  </conditionalFormatting>
  <conditionalFormatting sqref="F57">
    <cfRule type="cellIs" dxfId="11328" priority="1435" operator="lessThan">
      <formula>0</formula>
    </cfRule>
  </conditionalFormatting>
  <conditionalFormatting sqref="F57">
    <cfRule type="cellIs" dxfId="11327" priority="1433" operator="lessThan">
      <formula>0</formula>
    </cfRule>
  </conditionalFormatting>
  <conditionalFormatting sqref="F57">
    <cfRule type="cellIs" dxfId="11326" priority="1482" operator="lessThan">
      <formula>0</formula>
    </cfRule>
  </conditionalFormatting>
  <conditionalFormatting sqref="F57">
    <cfRule type="cellIs" dxfId="11325" priority="1441" operator="lessThan">
      <formula>0</formula>
    </cfRule>
  </conditionalFormatting>
  <conditionalFormatting sqref="F57">
    <cfRule type="cellIs" dxfId="11324" priority="1442" operator="lessThan">
      <formula>0</formula>
    </cfRule>
  </conditionalFormatting>
  <conditionalFormatting sqref="F57">
    <cfRule type="cellIs" dxfId="11323" priority="1440" operator="lessThan">
      <formula>0</formula>
    </cfRule>
  </conditionalFormatting>
  <conditionalFormatting sqref="F57">
    <cfRule type="cellIs" dxfId="11322" priority="1439" operator="lessThan">
      <formula>0</formula>
    </cfRule>
  </conditionalFormatting>
  <conditionalFormatting sqref="F57">
    <cfRule type="cellIs" dxfId="11321" priority="1437" operator="lessThan">
      <formula>0</formula>
    </cfRule>
  </conditionalFormatting>
  <conditionalFormatting sqref="F57">
    <cfRule type="cellIs" dxfId="11320" priority="1438" operator="lessThan">
      <formula>0</formula>
    </cfRule>
  </conditionalFormatting>
  <conditionalFormatting sqref="F57">
    <cfRule type="cellIs" dxfId="11319" priority="1463" operator="lessThan">
      <formula>0</formula>
    </cfRule>
  </conditionalFormatting>
  <conditionalFormatting sqref="F57">
    <cfRule type="cellIs" dxfId="11318" priority="1464" operator="lessThan">
      <formula>0</formula>
    </cfRule>
  </conditionalFormatting>
  <conditionalFormatting sqref="F57">
    <cfRule type="cellIs" dxfId="11317" priority="1462" operator="lessThan">
      <formula>0</formula>
    </cfRule>
  </conditionalFormatting>
  <conditionalFormatting sqref="F57">
    <cfRule type="cellIs" dxfId="11316" priority="1446" operator="lessThan">
      <formula>0</formula>
    </cfRule>
  </conditionalFormatting>
  <conditionalFormatting sqref="F57">
    <cfRule type="cellIs" dxfId="11315" priority="1445" operator="lessThan">
      <formula>0</formula>
    </cfRule>
  </conditionalFormatting>
  <conditionalFormatting sqref="F57">
    <cfRule type="cellIs" dxfId="11314" priority="1422" operator="lessThan">
      <formula>0</formula>
    </cfRule>
  </conditionalFormatting>
  <conditionalFormatting sqref="F57">
    <cfRule type="cellIs" dxfId="11313" priority="1421" operator="lessThan">
      <formula>0</formula>
    </cfRule>
  </conditionalFormatting>
  <conditionalFormatting sqref="F57">
    <cfRule type="cellIs" dxfId="11312" priority="1430" operator="lessThan">
      <formula>0</formula>
    </cfRule>
  </conditionalFormatting>
  <conditionalFormatting sqref="F57">
    <cfRule type="cellIs" dxfId="11311" priority="1429" operator="lessThan">
      <formula>0</formula>
    </cfRule>
  </conditionalFormatting>
  <conditionalFormatting sqref="F57">
    <cfRule type="cellIs" dxfId="11310" priority="1423" operator="lessThan">
      <formula>0</formula>
    </cfRule>
  </conditionalFormatting>
  <conditionalFormatting sqref="F57">
    <cfRule type="cellIs" dxfId="11309" priority="1420" operator="lessThan">
      <formula>0</formula>
    </cfRule>
  </conditionalFormatting>
  <conditionalFormatting sqref="F57">
    <cfRule type="cellIs" dxfId="11308" priority="1419" operator="lessThan">
      <formula>0</formula>
    </cfRule>
  </conditionalFormatting>
  <conditionalFormatting sqref="F57">
    <cfRule type="cellIs" dxfId="11307" priority="1418" operator="lessThan">
      <formula>0</formula>
    </cfRule>
  </conditionalFormatting>
  <conditionalFormatting sqref="F57">
    <cfRule type="cellIs" dxfId="11306" priority="1417" operator="lessThan">
      <formula>0</formula>
    </cfRule>
  </conditionalFormatting>
  <conditionalFormatting sqref="F57">
    <cfRule type="cellIs" dxfId="11305" priority="1416" operator="lessThan">
      <formula>0</formula>
    </cfRule>
  </conditionalFormatting>
  <conditionalFormatting sqref="F57">
    <cfRule type="cellIs" dxfId="11304" priority="1415" operator="lessThan">
      <formula>0</formula>
    </cfRule>
  </conditionalFormatting>
  <conditionalFormatting sqref="F57">
    <cfRule type="cellIs" dxfId="11303" priority="1413" operator="lessThan">
      <formula>0</formula>
    </cfRule>
  </conditionalFormatting>
  <conditionalFormatting sqref="F57">
    <cfRule type="cellIs" dxfId="11302" priority="1411" operator="lessThan">
      <formula>0</formula>
    </cfRule>
  </conditionalFormatting>
  <conditionalFormatting sqref="F57">
    <cfRule type="cellIs" dxfId="11301" priority="1412" operator="lessThan">
      <formula>0</formula>
    </cfRule>
  </conditionalFormatting>
  <conditionalFormatting sqref="F57">
    <cfRule type="cellIs" dxfId="11300" priority="1410" operator="lessThan">
      <formula>0</formula>
    </cfRule>
  </conditionalFormatting>
  <conditionalFormatting sqref="F57">
    <cfRule type="cellIs" dxfId="11299" priority="1487" operator="lessThan">
      <formula>0</formula>
    </cfRule>
  </conditionalFormatting>
  <conditionalFormatting sqref="F57">
    <cfRule type="cellIs" dxfId="11298" priority="1486" operator="lessThan">
      <formula>0</formula>
    </cfRule>
  </conditionalFormatting>
  <conditionalFormatting sqref="F57">
    <cfRule type="cellIs" dxfId="11297" priority="1484" operator="lessThan">
      <formula>0</formula>
    </cfRule>
  </conditionalFormatting>
  <conditionalFormatting sqref="F57">
    <cfRule type="cellIs" dxfId="11296" priority="1485" operator="lessThan">
      <formula>0</formula>
    </cfRule>
  </conditionalFormatting>
  <conditionalFormatting sqref="F57">
    <cfRule type="cellIs" dxfId="11295" priority="1483" operator="lessThan">
      <formula>0</formula>
    </cfRule>
  </conditionalFormatting>
  <conditionalFormatting sqref="F57">
    <cfRule type="cellIs" dxfId="11294" priority="1467" operator="lessThan">
      <formula>0</formula>
    </cfRule>
  </conditionalFormatting>
  <conditionalFormatting sqref="F57">
    <cfRule type="cellIs" dxfId="11293" priority="1460" operator="lessThan">
      <formula>0</formula>
    </cfRule>
  </conditionalFormatting>
  <conditionalFormatting sqref="F57">
    <cfRule type="cellIs" dxfId="11292" priority="1459" operator="lessThan">
      <formula>0</formula>
    </cfRule>
  </conditionalFormatting>
  <conditionalFormatting sqref="F57">
    <cfRule type="cellIs" dxfId="11291" priority="1457" operator="lessThan">
      <formula>0</formula>
    </cfRule>
  </conditionalFormatting>
  <conditionalFormatting sqref="F57">
    <cfRule type="cellIs" dxfId="11290" priority="1458" operator="lessThan">
      <formula>0</formula>
    </cfRule>
  </conditionalFormatting>
  <conditionalFormatting sqref="F57">
    <cfRule type="cellIs" dxfId="11289" priority="1456" operator="lessThan">
      <formula>0</formula>
    </cfRule>
  </conditionalFormatting>
  <conditionalFormatting sqref="F57">
    <cfRule type="cellIs" dxfId="11288" priority="1461" operator="lessThan">
      <formula>0</formula>
    </cfRule>
  </conditionalFormatting>
  <conditionalFormatting sqref="F57">
    <cfRule type="cellIs" dxfId="11287" priority="1455" operator="lessThan">
      <formula>0</formula>
    </cfRule>
  </conditionalFormatting>
  <conditionalFormatting sqref="F57">
    <cfRule type="cellIs" dxfId="11286" priority="1453" operator="lessThan">
      <formula>0</formula>
    </cfRule>
  </conditionalFormatting>
  <conditionalFormatting sqref="F57">
    <cfRule type="cellIs" dxfId="11285" priority="1454" operator="lessThan">
      <formula>0</formula>
    </cfRule>
  </conditionalFormatting>
  <conditionalFormatting sqref="F57">
    <cfRule type="cellIs" dxfId="11284" priority="1452" operator="lessThan">
      <formula>0</formula>
    </cfRule>
  </conditionalFormatting>
  <conditionalFormatting sqref="F57">
    <cfRule type="cellIs" dxfId="11283" priority="1451" operator="lessThan">
      <formula>0</formula>
    </cfRule>
  </conditionalFormatting>
  <conditionalFormatting sqref="F57">
    <cfRule type="cellIs" dxfId="11282" priority="1450" operator="lessThan">
      <formula>0</formula>
    </cfRule>
  </conditionalFormatting>
  <conditionalFormatting sqref="F57">
    <cfRule type="cellIs" dxfId="11281" priority="1448" operator="lessThan">
      <formula>0</formula>
    </cfRule>
  </conditionalFormatting>
  <conditionalFormatting sqref="F57">
    <cfRule type="cellIs" dxfId="11280" priority="1449" operator="lessThan">
      <formula>0</formula>
    </cfRule>
  </conditionalFormatting>
  <conditionalFormatting sqref="F57">
    <cfRule type="cellIs" dxfId="11279" priority="1447" operator="lessThan">
      <formula>0</formula>
    </cfRule>
  </conditionalFormatting>
  <conditionalFormatting sqref="F57">
    <cfRule type="cellIs" dxfId="11278" priority="1444" operator="lessThan">
      <formula>0</formula>
    </cfRule>
  </conditionalFormatting>
  <conditionalFormatting sqref="F57">
    <cfRule type="cellIs" dxfId="11277" priority="1443" operator="lessThan">
      <formula>0</formula>
    </cfRule>
  </conditionalFormatting>
  <conditionalFormatting sqref="F57">
    <cfRule type="cellIs" dxfId="11276" priority="1414" operator="lessThan">
      <formula>0</formula>
    </cfRule>
  </conditionalFormatting>
  <conditionalFormatting sqref="F57">
    <cfRule type="cellIs" dxfId="11275" priority="1432" operator="lessThan">
      <formula>0</formula>
    </cfRule>
  </conditionalFormatting>
  <conditionalFormatting sqref="F57">
    <cfRule type="cellIs" dxfId="11274" priority="1431" operator="lessThan">
      <formula>0</formula>
    </cfRule>
  </conditionalFormatting>
  <conditionalFormatting sqref="F57">
    <cfRule type="cellIs" dxfId="11273" priority="1428" operator="lessThan">
      <formula>0</formula>
    </cfRule>
  </conditionalFormatting>
  <conditionalFormatting sqref="F57">
    <cfRule type="cellIs" dxfId="11272" priority="1427" operator="lessThan">
      <formula>0</formula>
    </cfRule>
  </conditionalFormatting>
  <conditionalFormatting sqref="F57">
    <cfRule type="cellIs" dxfId="11271" priority="1425" operator="lessThan">
      <formula>0</formula>
    </cfRule>
  </conditionalFormatting>
  <conditionalFormatting sqref="F57">
    <cfRule type="cellIs" dxfId="11270" priority="1426" operator="lessThan">
      <formula>0</formula>
    </cfRule>
  </conditionalFormatting>
  <conditionalFormatting sqref="F57">
    <cfRule type="cellIs" dxfId="11269" priority="1424" operator="lessThan">
      <formula>0</formula>
    </cfRule>
  </conditionalFormatting>
  <conditionalFormatting sqref="F57">
    <cfRule type="cellIs" dxfId="11268" priority="1408" operator="lessThan">
      <formula>0</formula>
    </cfRule>
  </conditionalFormatting>
  <conditionalFormatting sqref="F57">
    <cfRule type="cellIs" dxfId="11267" priority="1409" operator="lessThan">
      <formula>0</formula>
    </cfRule>
  </conditionalFormatting>
  <conditionalFormatting sqref="F57">
    <cfRule type="cellIs" dxfId="11266" priority="1407" operator="lessThan">
      <formula>0</formula>
    </cfRule>
  </conditionalFormatting>
  <conditionalFormatting sqref="F57">
    <cfRule type="cellIs" dxfId="11265" priority="1399" operator="lessThan">
      <formula>0</formula>
    </cfRule>
  </conditionalFormatting>
  <conditionalFormatting sqref="F57">
    <cfRule type="cellIs" dxfId="11264" priority="1398" operator="lessThan">
      <formula>0</formula>
    </cfRule>
  </conditionalFormatting>
  <conditionalFormatting sqref="F57">
    <cfRule type="cellIs" dxfId="11263" priority="1395" operator="lessThan">
      <formula>0</formula>
    </cfRule>
  </conditionalFormatting>
  <conditionalFormatting sqref="F57">
    <cfRule type="cellIs" dxfId="11262" priority="1396" operator="lessThan">
      <formula>0</formula>
    </cfRule>
  </conditionalFormatting>
  <conditionalFormatting sqref="F57">
    <cfRule type="cellIs" dxfId="11261" priority="1404" operator="lessThan">
      <formula>0</formula>
    </cfRule>
  </conditionalFormatting>
  <conditionalFormatting sqref="F57">
    <cfRule type="cellIs" dxfId="11260" priority="1403" operator="lessThan">
      <formula>0</formula>
    </cfRule>
  </conditionalFormatting>
  <conditionalFormatting sqref="F57">
    <cfRule type="cellIs" dxfId="11259" priority="1402" operator="lessThan">
      <formula>0</formula>
    </cfRule>
  </conditionalFormatting>
  <conditionalFormatting sqref="F57">
    <cfRule type="cellIs" dxfId="11258" priority="1405" operator="lessThan">
      <formula>0</formula>
    </cfRule>
  </conditionalFormatting>
  <conditionalFormatting sqref="F57">
    <cfRule type="cellIs" dxfId="11257" priority="1406" operator="lessThan">
      <formula>0</formula>
    </cfRule>
  </conditionalFormatting>
  <conditionalFormatting sqref="F57">
    <cfRule type="cellIs" dxfId="11256" priority="1401" operator="lessThan">
      <formula>0</formula>
    </cfRule>
  </conditionalFormatting>
  <conditionalFormatting sqref="F57">
    <cfRule type="cellIs" dxfId="11255" priority="1400" operator="lessThan">
      <formula>0</formula>
    </cfRule>
  </conditionalFormatting>
  <conditionalFormatting sqref="F57">
    <cfRule type="cellIs" dxfId="11254" priority="1397" operator="lessThan">
      <formula>0</formula>
    </cfRule>
  </conditionalFormatting>
  <conditionalFormatting sqref="F57">
    <cfRule type="cellIs" dxfId="11253" priority="1376" operator="lessThan">
      <formula>0</formula>
    </cfRule>
  </conditionalFormatting>
  <conditionalFormatting sqref="F57">
    <cfRule type="cellIs" dxfId="11252" priority="1377" operator="lessThan">
      <formula>0</formula>
    </cfRule>
  </conditionalFormatting>
  <conditionalFormatting sqref="F57">
    <cfRule type="cellIs" dxfId="11251" priority="1375" operator="lessThan">
      <formula>0</formula>
    </cfRule>
  </conditionalFormatting>
  <conditionalFormatting sqref="F57">
    <cfRule type="cellIs" dxfId="11250" priority="1373" operator="lessThan">
      <formula>0</formula>
    </cfRule>
  </conditionalFormatting>
  <conditionalFormatting sqref="F57">
    <cfRule type="cellIs" dxfId="11249" priority="1374" operator="lessThan">
      <formula>0</formula>
    </cfRule>
  </conditionalFormatting>
  <conditionalFormatting sqref="F57">
    <cfRule type="cellIs" dxfId="11248" priority="1370" operator="lessThan">
      <formula>0</formula>
    </cfRule>
  </conditionalFormatting>
  <conditionalFormatting sqref="F57">
    <cfRule type="cellIs" dxfId="11247" priority="1368" operator="lessThan">
      <formula>0</formula>
    </cfRule>
  </conditionalFormatting>
  <conditionalFormatting sqref="F57">
    <cfRule type="cellIs" dxfId="11246" priority="1369" operator="lessThan">
      <formula>0</formula>
    </cfRule>
  </conditionalFormatting>
  <conditionalFormatting sqref="F57">
    <cfRule type="cellIs" dxfId="11245" priority="1366" operator="lessThan">
      <formula>0</formula>
    </cfRule>
  </conditionalFormatting>
  <conditionalFormatting sqref="F57">
    <cfRule type="cellIs" dxfId="11244" priority="1367" operator="lessThan">
      <formula>0</formula>
    </cfRule>
  </conditionalFormatting>
  <conditionalFormatting sqref="F57">
    <cfRule type="cellIs" dxfId="11243" priority="1363" operator="lessThan">
      <formula>0</formula>
    </cfRule>
  </conditionalFormatting>
  <conditionalFormatting sqref="F57">
    <cfRule type="cellIs" dxfId="11242" priority="1360" operator="lessThan">
      <formula>0</formula>
    </cfRule>
  </conditionalFormatting>
  <conditionalFormatting sqref="F57">
    <cfRule type="cellIs" dxfId="11241" priority="1394" operator="lessThan">
      <formula>0</formula>
    </cfRule>
  </conditionalFormatting>
  <conditionalFormatting sqref="F57">
    <cfRule type="cellIs" dxfId="11240" priority="1365" operator="lessThan">
      <formula>0</formula>
    </cfRule>
  </conditionalFormatting>
  <conditionalFormatting sqref="F57">
    <cfRule type="cellIs" dxfId="11239" priority="1364" operator="lessThan">
      <formula>0</formula>
    </cfRule>
  </conditionalFormatting>
  <conditionalFormatting sqref="F57">
    <cfRule type="cellIs" dxfId="11238" priority="1361" operator="lessThan">
      <formula>0</formula>
    </cfRule>
  </conditionalFormatting>
  <conditionalFormatting sqref="F57">
    <cfRule type="cellIs" dxfId="11237" priority="1393" operator="lessThan">
      <formula>0</formula>
    </cfRule>
  </conditionalFormatting>
  <conditionalFormatting sqref="F57">
    <cfRule type="cellIs" dxfId="11236" priority="1382" operator="lessThan">
      <formula>0</formula>
    </cfRule>
  </conditionalFormatting>
  <conditionalFormatting sqref="F57">
    <cfRule type="cellIs" dxfId="11235" priority="1381" operator="lessThan">
      <formula>0</formula>
    </cfRule>
  </conditionalFormatting>
  <conditionalFormatting sqref="F57">
    <cfRule type="cellIs" dxfId="11234" priority="1391" operator="lessThan">
      <formula>0</formula>
    </cfRule>
  </conditionalFormatting>
  <conditionalFormatting sqref="F57">
    <cfRule type="cellIs" dxfId="11233" priority="1392" operator="lessThan">
      <formula>0</formula>
    </cfRule>
  </conditionalFormatting>
  <conditionalFormatting sqref="F57">
    <cfRule type="cellIs" dxfId="11232" priority="1390" operator="lessThan">
      <formula>0</formula>
    </cfRule>
  </conditionalFormatting>
  <conditionalFormatting sqref="F57">
    <cfRule type="cellIs" dxfId="11231" priority="1389" operator="lessThan">
      <formula>0</formula>
    </cfRule>
  </conditionalFormatting>
  <conditionalFormatting sqref="F57">
    <cfRule type="cellIs" dxfId="11230" priority="1388" operator="lessThan">
      <formula>0</formula>
    </cfRule>
  </conditionalFormatting>
  <conditionalFormatting sqref="F57">
    <cfRule type="cellIs" dxfId="11229" priority="1387" operator="lessThan">
      <formula>0</formula>
    </cfRule>
  </conditionalFormatting>
  <conditionalFormatting sqref="F57">
    <cfRule type="cellIs" dxfId="11228" priority="1386" operator="lessThan">
      <formula>0</formula>
    </cfRule>
  </conditionalFormatting>
  <conditionalFormatting sqref="F57">
    <cfRule type="cellIs" dxfId="11227" priority="1384" operator="lessThan">
      <formula>0</formula>
    </cfRule>
  </conditionalFormatting>
  <conditionalFormatting sqref="F57">
    <cfRule type="cellIs" dxfId="11226" priority="1383" operator="lessThan">
      <formula>0</formula>
    </cfRule>
  </conditionalFormatting>
  <conditionalFormatting sqref="F57">
    <cfRule type="cellIs" dxfId="11225" priority="1385" operator="lessThan">
      <formula>0</formula>
    </cfRule>
  </conditionalFormatting>
  <conditionalFormatting sqref="F57">
    <cfRule type="cellIs" dxfId="11224" priority="1380" operator="lessThan">
      <formula>0</formula>
    </cfRule>
  </conditionalFormatting>
  <conditionalFormatting sqref="F57">
    <cfRule type="cellIs" dxfId="11223" priority="1378" operator="lessThan">
      <formula>0</formula>
    </cfRule>
  </conditionalFormatting>
  <conditionalFormatting sqref="F57">
    <cfRule type="cellIs" dxfId="11222" priority="1379" operator="lessThan">
      <formula>0</formula>
    </cfRule>
  </conditionalFormatting>
  <conditionalFormatting sqref="F57">
    <cfRule type="cellIs" dxfId="11221" priority="1372" operator="lessThan">
      <formula>0</formula>
    </cfRule>
  </conditionalFormatting>
  <conditionalFormatting sqref="F57">
    <cfRule type="cellIs" dxfId="11220" priority="1371" operator="lessThan">
      <formula>0</formula>
    </cfRule>
  </conditionalFormatting>
  <conditionalFormatting sqref="F57">
    <cfRule type="cellIs" dxfId="11219" priority="1362" operator="lessThan">
      <formula>0</formula>
    </cfRule>
  </conditionalFormatting>
  <conditionalFormatting sqref="F57">
    <cfRule type="cellIs" dxfId="11218" priority="1358" operator="lessThan">
      <formula>0</formula>
    </cfRule>
  </conditionalFormatting>
  <conditionalFormatting sqref="F57">
    <cfRule type="cellIs" dxfId="11217" priority="1359" operator="lessThan">
      <formula>0</formula>
    </cfRule>
  </conditionalFormatting>
  <conditionalFormatting sqref="F57">
    <cfRule type="cellIs" dxfId="11216" priority="1356" operator="lessThan">
      <formula>0</formula>
    </cfRule>
  </conditionalFormatting>
  <conditionalFormatting sqref="F57">
    <cfRule type="cellIs" dxfId="11215" priority="1355" operator="lessThan">
      <formula>0</formula>
    </cfRule>
  </conditionalFormatting>
  <conditionalFormatting sqref="F57">
    <cfRule type="cellIs" dxfId="11214" priority="1357" operator="lessThan">
      <formula>0</formula>
    </cfRule>
  </conditionalFormatting>
  <conditionalFormatting sqref="F57">
    <cfRule type="cellIs" dxfId="11213" priority="1354" operator="lessThan">
      <formula>0</formula>
    </cfRule>
  </conditionalFormatting>
  <conditionalFormatting sqref="F57">
    <cfRule type="cellIs" dxfId="11212" priority="1352" operator="lessThan">
      <formula>0</formula>
    </cfRule>
  </conditionalFormatting>
  <conditionalFormatting sqref="F57">
    <cfRule type="cellIs" dxfId="11211" priority="1353" operator="lessThan">
      <formula>0</formula>
    </cfRule>
  </conditionalFormatting>
  <conditionalFormatting sqref="F57">
    <cfRule type="cellIs" dxfId="11210" priority="1350" operator="lessThan">
      <formula>0</formula>
    </cfRule>
  </conditionalFormatting>
  <conditionalFormatting sqref="F57">
    <cfRule type="cellIs" dxfId="11209" priority="1351" operator="lessThan">
      <formula>0</formula>
    </cfRule>
  </conditionalFormatting>
  <conditionalFormatting sqref="F57">
    <cfRule type="cellIs" dxfId="11208" priority="1347" operator="lessThan">
      <formula>0</formula>
    </cfRule>
  </conditionalFormatting>
  <conditionalFormatting sqref="F57">
    <cfRule type="cellIs" dxfId="11207" priority="1348" operator="lessThan">
      <formula>0</formula>
    </cfRule>
  </conditionalFormatting>
  <conditionalFormatting sqref="F57">
    <cfRule type="cellIs" dxfId="11206" priority="1349" operator="lessThan">
      <formula>0</formula>
    </cfRule>
  </conditionalFormatting>
  <conditionalFormatting sqref="G58">
    <cfRule type="cellIs" dxfId="11205" priority="1346" operator="lessThan">
      <formula>0</formula>
    </cfRule>
  </conditionalFormatting>
  <conditionalFormatting sqref="F58">
    <cfRule type="cellIs" dxfId="11204" priority="1337" operator="lessThan">
      <formula>0</formula>
    </cfRule>
  </conditionalFormatting>
  <conditionalFormatting sqref="F58">
    <cfRule type="cellIs" dxfId="11203" priority="1343" operator="lessThan">
      <formula>0</formula>
    </cfRule>
  </conditionalFormatting>
  <conditionalFormatting sqref="F58">
    <cfRule type="cellIs" dxfId="11202" priority="1342" operator="lessThan">
      <formula>0</formula>
    </cfRule>
  </conditionalFormatting>
  <conditionalFormatting sqref="F58">
    <cfRule type="cellIs" dxfId="11201" priority="1344" operator="lessThan">
      <formula>0</formula>
    </cfRule>
  </conditionalFormatting>
  <conditionalFormatting sqref="F58">
    <cfRule type="cellIs" dxfId="11200" priority="1295" operator="lessThan">
      <formula>0</formula>
    </cfRule>
  </conditionalFormatting>
  <conditionalFormatting sqref="F58">
    <cfRule type="cellIs" dxfId="11199" priority="1294" operator="lessThan">
      <formula>0</formula>
    </cfRule>
  </conditionalFormatting>
  <conditionalFormatting sqref="F58">
    <cfRule type="cellIs" dxfId="11198" priority="1293" operator="lessThan">
      <formula>0</formula>
    </cfRule>
  </conditionalFormatting>
  <conditionalFormatting sqref="F58">
    <cfRule type="cellIs" dxfId="11197" priority="1314" operator="lessThan">
      <formula>0</formula>
    </cfRule>
  </conditionalFormatting>
  <conditionalFormatting sqref="F58">
    <cfRule type="cellIs" dxfId="11196" priority="1313" operator="lessThan">
      <formula>0</formula>
    </cfRule>
  </conditionalFormatting>
  <conditionalFormatting sqref="F58">
    <cfRule type="cellIs" dxfId="11195" priority="1312" operator="lessThan">
      <formula>0</formula>
    </cfRule>
  </conditionalFormatting>
  <conditionalFormatting sqref="F58">
    <cfRule type="cellIs" dxfId="11194" priority="1311" operator="lessThan">
      <formula>0</formula>
    </cfRule>
  </conditionalFormatting>
  <conditionalFormatting sqref="F58">
    <cfRule type="cellIs" dxfId="11193" priority="1304" operator="lessThan">
      <formula>0</formula>
    </cfRule>
  </conditionalFormatting>
  <conditionalFormatting sqref="F58">
    <cfRule type="cellIs" dxfId="11192" priority="1297" operator="lessThan">
      <formula>0</formula>
    </cfRule>
  </conditionalFormatting>
  <conditionalFormatting sqref="F58">
    <cfRule type="cellIs" dxfId="11191" priority="1301" operator="lessThan">
      <formula>0</formula>
    </cfRule>
  </conditionalFormatting>
  <conditionalFormatting sqref="F58">
    <cfRule type="cellIs" dxfId="11190" priority="1303" operator="lessThan">
      <formula>0</formula>
    </cfRule>
  </conditionalFormatting>
  <conditionalFormatting sqref="F58">
    <cfRule type="cellIs" dxfId="11189" priority="1302" operator="lessThan">
      <formula>0</formula>
    </cfRule>
  </conditionalFormatting>
  <conditionalFormatting sqref="F58">
    <cfRule type="cellIs" dxfId="11188" priority="1300" operator="lessThan">
      <formula>0</formula>
    </cfRule>
  </conditionalFormatting>
  <conditionalFormatting sqref="F58">
    <cfRule type="cellIs" dxfId="11187" priority="1299" operator="lessThan">
      <formula>0</formula>
    </cfRule>
  </conditionalFormatting>
  <conditionalFormatting sqref="F58">
    <cfRule type="cellIs" dxfId="11186" priority="1298" operator="lessThan">
      <formula>0</formula>
    </cfRule>
  </conditionalFormatting>
  <conditionalFormatting sqref="F58">
    <cfRule type="cellIs" dxfId="11185" priority="1296" operator="lessThan">
      <formula>0</formula>
    </cfRule>
  </conditionalFormatting>
  <conditionalFormatting sqref="F58">
    <cfRule type="cellIs" dxfId="11184" priority="1289" operator="lessThan">
      <formula>0</formula>
    </cfRule>
  </conditionalFormatting>
  <conditionalFormatting sqref="F58">
    <cfRule type="cellIs" dxfId="11183" priority="1288" operator="lessThan">
      <formula>0</formula>
    </cfRule>
  </conditionalFormatting>
  <conditionalFormatting sqref="F58">
    <cfRule type="cellIs" dxfId="11182" priority="1318" operator="lessThan">
      <formula>0</formula>
    </cfRule>
  </conditionalFormatting>
  <conditionalFormatting sqref="F58">
    <cfRule type="cellIs" dxfId="11181" priority="1317" operator="lessThan">
      <formula>0</formula>
    </cfRule>
  </conditionalFormatting>
  <conditionalFormatting sqref="F58">
    <cfRule type="cellIs" dxfId="11180" priority="1316" operator="lessThan">
      <formula>0</formula>
    </cfRule>
  </conditionalFormatting>
  <conditionalFormatting sqref="F58">
    <cfRule type="cellIs" dxfId="11179" priority="1315" operator="lessThan">
      <formula>0</formula>
    </cfRule>
  </conditionalFormatting>
  <conditionalFormatting sqref="F58">
    <cfRule type="cellIs" dxfId="11178" priority="1341" operator="lessThan">
      <formula>0</formula>
    </cfRule>
  </conditionalFormatting>
  <conditionalFormatting sqref="F58">
    <cfRule type="cellIs" dxfId="11177" priority="1292" operator="lessThan">
      <formula>0</formula>
    </cfRule>
  </conditionalFormatting>
  <conditionalFormatting sqref="F58">
    <cfRule type="cellIs" dxfId="11176" priority="1291" operator="lessThan">
      <formula>0</formula>
    </cfRule>
  </conditionalFormatting>
  <conditionalFormatting sqref="F58">
    <cfRule type="cellIs" dxfId="11175" priority="1328" operator="lessThan">
      <formula>0</formula>
    </cfRule>
  </conditionalFormatting>
  <conditionalFormatting sqref="F58">
    <cfRule type="cellIs" dxfId="11174" priority="1345" operator="lessThan">
      <formula>0</formula>
    </cfRule>
  </conditionalFormatting>
  <conditionalFormatting sqref="F58">
    <cfRule type="cellIs" dxfId="11173" priority="1340" operator="lessThan">
      <formula>0</formula>
    </cfRule>
  </conditionalFormatting>
  <conditionalFormatting sqref="F58">
    <cfRule type="cellIs" dxfId="11172" priority="1338" operator="lessThan">
      <formula>0</formula>
    </cfRule>
  </conditionalFormatting>
  <conditionalFormatting sqref="F58">
    <cfRule type="cellIs" dxfId="11171" priority="1339" operator="lessThan">
      <formula>0</formula>
    </cfRule>
  </conditionalFormatting>
  <conditionalFormatting sqref="F58">
    <cfRule type="cellIs" dxfId="11170" priority="1336" operator="lessThan">
      <formula>0</formula>
    </cfRule>
  </conditionalFormatting>
  <conditionalFormatting sqref="F58">
    <cfRule type="cellIs" dxfId="11169" priority="1335" operator="lessThan">
      <formula>0</formula>
    </cfRule>
  </conditionalFormatting>
  <conditionalFormatting sqref="F58">
    <cfRule type="cellIs" dxfId="11168" priority="1333" operator="lessThan">
      <formula>0</formula>
    </cfRule>
  </conditionalFormatting>
  <conditionalFormatting sqref="F58">
    <cfRule type="cellIs" dxfId="11167" priority="1334" operator="lessThan">
      <formula>0</formula>
    </cfRule>
  </conditionalFormatting>
  <conditionalFormatting sqref="F58">
    <cfRule type="cellIs" dxfId="11166" priority="1332" operator="lessThan">
      <formula>0</formula>
    </cfRule>
  </conditionalFormatting>
  <conditionalFormatting sqref="F58">
    <cfRule type="cellIs" dxfId="11165" priority="1331" operator="lessThan">
      <formula>0</formula>
    </cfRule>
  </conditionalFormatting>
  <conditionalFormatting sqref="F58">
    <cfRule type="cellIs" dxfId="11164" priority="1329" operator="lessThan">
      <formula>0</formula>
    </cfRule>
  </conditionalFormatting>
  <conditionalFormatting sqref="F58">
    <cfRule type="cellIs" dxfId="11163" priority="1330" operator="lessThan">
      <formula>0</formula>
    </cfRule>
  </conditionalFormatting>
  <conditionalFormatting sqref="F58">
    <cfRule type="cellIs" dxfId="11162" priority="1327" operator="lessThan">
      <formula>0</formula>
    </cfRule>
  </conditionalFormatting>
  <conditionalFormatting sqref="F58">
    <cfRule type="cellIs" dxfId="11161" priority="1325" operator="lessThan">
      <formula>0</formula>
    </cfRule>
  </conditionalFormatting>
  <conditionalFormatting sqref="F58">
    <cfRule type="cellIs" dxfId="11160" priority="1326" operator="lessThan">
      <formula>0</formula>
    </cfRule>
  </conditionalFormatting>
  <conditionalFormatting sqref="F58">
    <cfRule type="cellIs" dxfId="11159" priority="1324" operator="lessThan">
      <formula>0</formula>
    </cfRule>
  </conditionalFormatting>
  <conditionalFormatting sqref="F58">
    <cfRule type="cellIs" dxfId="11158" priority="1323" operator="lessThan">
      <formula>0</formula>
    </cfRule>
  </conditionalFormatting>
  <conditionalFormatting sqref="F58">
    <cfRule type="cellIs" dxfId="11157" priority="1322" operator="lessThan">
      <formula>0</formula>
    </cfRule>
  </conditionalFormatting>
  <conditionalFormatting sqref="F58">
    <cfRule type="cellIs" dxfId="11156" priority="1320" operator="lessThan">
      <formula>0</formula>
    </cfRule>
  </conditionalFormatting>
  <conditionalFormatting sqref="F58">
    <cfRule type="cellIs" dxfId="11155" priority="1321" operator="lessThan">
      <formula>0</formula>
    </cfRule>
  </conditionalFormatting>
  <conditionalFormatting sqref="F58">
    <cfRule type="cellIs" dxfId="11154" priority="1319" operator="lessThan">
      <formula>0</formula>
    </cfRule>
  </conditionalFormatting>
  <conditionalFormatting sqref="F58">
    <cfRule type="cellIs" dxfId="11153" priority="1259" operator="lessThan">
      <formula>0</formula>
    </cfRule>
  </conditionalFormatting>
  <conditionalFormatting sqref="F58">
    <cfRule type="cellIs" dxfId="11152" priority="1257" operator="lessThan">
      <formula>0</formula>
    </cfRule>
  </conditionalFormatting>
  <conditionalFormatting sqref="F58">
    <cfRule type="cellIs" dxfId="11151" priority="1258" operator="lessThan">
      <formula>0</formula>
    </cfRule>
  </conditionalFormatting>
  <conditionalFormatting sqref="F58">
    <cfRule type="cellIs" dxfId="11150" priority="1256" operator="lessThan">
      <formula>0</formula>
    </cfRule>
  </conditionalFormatting>
  <conditionalFormatting sqref="F58">
    <cfRule type="cellIs" dxfId="11149" priority="1305" operator="lessThan">
      <formula>0</formula>
    </cfRule>
  </conditionalFormatting>
  <conditionalFormatting sqref="F58">
    <cfRule type="cellIs" dxfId="11148" priority="1264" operator="lessThan">
      <formula>0</formula>
    </cfRule>
  </conditionalFormatting>
  <conditionalFormatting sqref="F58">
    <cfRule type="cellIs" dxfId="11147" priority="1265" operator="lessThan">
      <formula>0</formula>
    </cfRule>
  </conditionalFormatting>
  <conditionalFormatting sqref="F58">
    <cfRule type="cellIs" dxfId="11146" priority="1263" operator="lessThan">
      <formula>0</formula>
    </cfRule>
  </conditionalFormatting>
  <conditionalFormatting sqref="F58">
    <cfRule type="cellIs" dxfId="11145" priority="1262" operator="lessThan">
      <formula>0</formula>
    </cfRule>
  </conditionalFormatting>
  <conditionalFormatting sqref="F58">
    <cfRule type="cellIs" dxfId="11144" priority="1260" operator="lessThan">
      <formula>0</formula>
    </cfRule>
  </conditionalFormatting>
  <conditionalFormatting sqref="F58">
    <cfRule type="cellIs" dxfId="11143" priority="1261" operator="lessThan">
      <formula>0</formula>
    </cfRule>
  </conditionalFormatting>
  <conditionalFormatting sqref="F58">
    <cfRule type="cellIs" dxfId="11142" priority="1286" operator="lessThan">
      <formula>0</formula>
    </cfRule>
  </conditionalFormatting>
  <conditionalFormatting sqref="F58">
    <cfRule type="cellIs" dxfId="11141" priority="1287" operator="lessThan">
      <formula>0</formula>
    </cfRule>
  </conditionalFormatting>
  <conditionalFormatting sqref="F58">
    <cfRule type="cellIs" dxfId="11140" priority="1285" operator="lessThan">
      <formula>0</formula>
    </cfRule>
  </conditionalFormatting>
  <conditionalFormatting sqref="F58">
    <cfRule type="cellIs" dxfId="11139" priority="1269" operator="lessThan">
      <formula>0</formula>
    </cfRule>
  </conditionalFormatting>
  <conditionalFormatting sqref="F58">
    <cfRule type="cellIs" dxfId="11138" priority="1268" operator="lessThan">
      <formula>0</formula>
    </cfRule>
  </conditionalFormatting>
  <conditionalFormatting sqref="F58">
    <cfRule type="cellIs" dxfId="11137" priority="1245" operator="lessThan">
      <formula>0</formula>
    </cfRule>
  </conditionalFormatting>
  <conditionalFormatting sqref="F58">
    <cfRule type="cellIs" dxfId="11136" priority="1244" operator="lessThan">
      <formula>0</formula>
    </cfRule>
  </conditionalFormatting>
  <conditionalFormatting sqref="F58">
    <cfRule type="cellIs" dxfId="11135" priority="1253" operator="lessThan">
      <formula>0</formula>
    </cfRule>
  </conditionalFormatting>
  <conditionalFormatting sqref="F58">
    <cfRule type="cellIs" dxfId="11134" priority="1252" operator="lessThan">
      <formula>0</formula>
    </cfRule>
  </conditionalFormatting>
  <conditionalFormatting sqref="F58">
    <cfRule type="cellIs" dxfId="11133" priority="1246" operator="lessThan">
      <formula>0</formula>
    </cfRule>
  </conditionalFormatting>
  <conditionalFormatting sqref="F58">
    <cfRule type="cellIs" dxfId="11132" priority="1243" operator="lessThan">
      <formula>0</formula>
    </cfRule>
  </conditionalFormatting>
  <conditionalFormatting sqref="F58">
    <cfRule type="cellIs" dxfId="11131" priority="1242" operator="lessThan">
      <formula>0</formula>
    </cfRule>
  </conditionalFormatting>
  <conditionalFormatting sqref="F58">
    <cfRule type="cellIs" dxfId="11130" priority="1241" operator="lessThan">
      <formula>0</formula>
    </cfRule>
  </conditionalFormatting>
  <conditionalFormatting sqref="F58">
    <cfRule type="cellIs" dxfId="11129" priority="1240" operator="lessThan">
      <formula>0</formula>
    </cfRule>
  </conditionalFormatting>
  <conditionalFormatting sqref="F58">
    <cfRule type="cellIs" dxfId="11128" priority="1239" operator="lessThan">
      <formula>0</formula>
    </cfRule>
  </conditionalFormatting>
  <conditionalFormatting sqref="F58">
    <cfRule type="cellIs" dxfId="11127" priority="1238" operator="lessThan">
      <formula>0</formula>
    </cfRule>
  </conditionalFormatting>
  <conditionalFormatting sqref="F58">
    <cfRule type="cellIs" dxfId="11126" priority="1236" operator="lessThan">
      <formula>0</formula>
    </cfRule>
  </conditionalFormatting>
  <conditionalFormatting sqref="F58">
    <cfRule type="cellIs" dxfId="11125" priority="1234" operator="lessThan">
      <formula>0</formula>
    </cfRule>
  </conditionalFormatting>
  <conditionalFormatting sqref="F58">
    <cfRule type="cellIs" dxfId="11124" priority="1235" operator="lessThan">
      <formula>0</formula>
    </cfRule>
  </conditionalFormatting>
  <conditionalFormatting sqref="F58">
    <cfRule type="cellIs" dxfId="11123" priority="1233" operator="lessThan">
      <formula>0</formula>
    </cfRule>
  </conditionalFormatting>
  <conditionalFormatting sqref="F58">
    <cfRule type="cellIs" dxfId="11122" priority="1310" operator="lessThan">
      <formula>0</formula>
    </cfRule>
  </conditionalFormatting>
  <conditionalFormatting sqref="F58">
    <cfRule type="cellIs" dxfId="11121" priority="1309" operator="lessThan">
      <formula>0</formula>
    </cfRule>
  </conditionalFormatting>
  <conditionalFormatting sqref="F58">
    <cfRule type="cellIs" dxfId="11120" priority="1307" operator="lessThan">
      <formula>0</formula>
    </cfRule>
  </conditionalFormatting>
  <conditionalFormatting sqref="F58">
    <cfRule type="cellIs" dxfId="11119" priority="1308" operator="lessThan">
      <formula>0</formula>
    </cfRule>
  </conditionalFormatting>
  <conditionalFormatting sqref="F58">
    <cfRule type="cellIs" dxfId="11118" priority="1306" operator="lessThan">
      <formula>0</formula>
    </cfRule>
  </conditionalFormatting>
  <conditionalFormatting sqref="F58">
    <cfRule type="cellIs" dxfId="11117" priority="1290" operator="lessThan">
      <formula>0</formula>
    </cfRule>
  </conditionalFormatting>
  <conditionalFormatting sqref="F58">
    <cfRule type="cellIs" dxfId="11116" priority="1283" operator="lessThan">
      <formula>0</formula>
    </cfRule>
  </conditionalFormatting>
  <conditionalFormatting sqref="F58">
    <cfRule type="cellIs" dxfId="11115" priority="1282" operator="lessThan">
      <formula>0</formula>
    </cfRule>
  </conditionalFormatting>
  <conditionalFormatting sqref="F58">
    <cfRule type="cellIs" dxfId="11114" priority="1280" operator="lessThan">
      <formula>0</formula>
    </cfRule>
  </conditionalFormatting>
  <conditionalFormatting sqref="F58">
    <cfRule type="cellIs" dxfId="11113" priority="1281" operator="lessThan">
      <formula>0</formula>
    </cfRule>
  </conditionalFormatting>
  <conditionalFormatting sqref="F58">
    <cfRule type="cellIs" dxfId="11112" priority="1279" operator="lessThan">
      <formula>0</formula>
    </cfRule>
  </conditionalFormatting>
  <conditionalFormatting sqref="F58">
    <cfRule type="cellIs" dxfId="11111" priority="1284" operator="lessThan">
      <formula>0</formula>
    </cfRule>
  </conditionalFormatting>
  <conditionalFormatting sqref="F58">
    <cfRule type="cellIs" dxfId="11110" priority="1278" operator="lessThan">
      <formula>0</formula>
    </cfRule>
  </conditionalFormatting>
  <conditionalFormatting sqref="F58">
    <cfRule type="cellIs" dxfId="11109" priority="1276" operator="lessThan">
      <formula>0</formula>
    </cfRule>
  </conditionalFormatting>
  <conditionalFormatting sqref="F58">
    <cfRule type="cellIs" dxfId="11108" priority="1277" operator="lessThan">
      <formula>0</formula>
    </cfRule>
  </conditionalFormatting>
  <conditionalFormatting sqref="F58">
    <cfRule type="cellIs" dxfId="11107" priority="1275" operator="lessThan">
      <formula>0</formula>
    </cfRule>
  </conditionalFormatting>
  <conditionalFormatting sqref="F58">
    <cfRule type="cellIs" dxfId="11106" priority="1274" operator="lessThan">
      <formula>0</formula>
    </cfRule>
  </conditionalFormatting>
  <conditionalFormatting sqref="F58">
    <cfRule type="cellIs" dxfId="11105" priority="1273" operator="lessThan">
      <formula>0</formula>
    </cfRule>
  </conditionalFormatting>
  <conditionalFormatting sqref="F58">
    <cfRule type="cellIs" dxfId="11104" priority="1271" operator="lessThan">
      <formula>0</formula>
    </cfRule>
  </conditionalFormatting>
  <conditionalFormatting sqref="F58">
    <cfRule type="cellIs" dxfId="11103" priority="1272" operator="lessThan">
      <formula>0</formula>
    </cfRule>
  </conditionalFormatting>
  <conditionalFormatting sqref="F58">
    <cfRule type="cellIs" dxfId="11102" priority="1270" operator="lessThan">
      <formula>0</formula>
    </cfRule>
  </conditionalFormatting>
  <conditionalFormatting sqref="F58">
    <cfRule type="cellIs" dxfId="11101" priority="1267" operator="lessThan">
      <formula>0</formula>
    </cfRule>
  </conditionalFormatting>
  <conditionalFormatting sqref="F58">
    <cfRule type="cellIs" dxfId="11100" priority="1266" operator="lessThan">
      <formula>0</formula>
    </cfRule>
  </conditionalFormatting>
  <conditionalFormatting sqref="F58">
    <cfRule type="cellIs" dxfId="11099" priority="1237" operator="lessThan">
      <formula>0</formula>
    </cfRule>
  </conditionalFormatting>
  <conditionalFormatting sqref="F58">
    <cfRule type="cellIs" dxfId="11098" priority="1255" operator="lessThan">
      <formula>0</formula>
    </cfRule>
  </conditionalFormatting>
  <conditionalFormatting sqref="F58">
    <cfRule type="cellIs" dxfId="11097" priority="1254" operator="lessThan">
      <formula>0</formula>
    </cfRule>
  </conditionalFormatting>
  <conditionalFormatting sqref="F58">
    <cfRule type="cellIs" dxfId="11096" priority="1251" operator="lessThan">
      <formula>0</formula>
    </cfRule>
  </conditionalFormatting>
  <conditionalFormatting sqref="F58">
    <cfRule type="cellIs" dxfId="11095" priority="1250" operator="lessThan">
      <formula>0</formula>
    </cfRule>
  </conditionalFormatting>
  <conditionalFormatting sqref="F58">
    <cfRule type="cellIs" dxfId="11094" priority="1248" operator="lessThan">
      <formula>0</formula>
    </cfRule>
  </conditionalFormatting>
  <conditionalFormatting sqref="F58">
    <cfRule type="cellIs" dxfId="11093" priority="1249" operator="lessThan">
      <formula>0</formula>
    </cfRule>
  </conditionalFormatting>
  <conditionalFormatting sqref="F58">
    <cfRule type="cellIs" dxfId="11092" priority="1247" operator="lessThan">
      <formula>0</formula>
    </cfRule>
  </conditionalFormatting>
  <conditionalFormatting sqref="F58">
    <cfRule type="cellIs" dxfId="11091" priority="1231" operator="lessThan">
      <formula>0</formula>
    </cfRule>
  </conditionalFormatting>
  <conditionalFormatting sqref="F58">
    <cfRule type="cellIs" dxfId="11090" priority="1232" operator="lessThan">
      <formula>0</formula>
    </cfRule>
  </conditionalFormatting>
  <conditionalFormatting sqref="F58">
    <cfRule type="cellIs" dxfId="11089" priority="1230" operator="lessThan">
      <formula>0</formula>
    </cfRule>
  </conditionalFormatting>
  <conditionalFormatting sqref="F58">
    <cfRule type="cellIs" dxfId="11088" priority="1222" operator="lessThan">
      <formula>0</formula>
    </cfRule>
  </conditionalFormatting>
  <conditionalFormatting sqref="F58">
    <cfRule type="cellIs" dxfId="11087" priority="1221" operator="lessThan">
      <formula>0</formula>
    </cfRule>
  </conditionalFormatting>
  <conditionalFormatting sqref="F58">
    <cfRule type="cellIs" dxfId="11086" priority="1218" operator="lessThan">
      <formula>0</formula>
    </cfRule>
  </conditionalFormatting>
  <conditionalFormatting sqref="F58">
    <cfRule type="cellIs" dxfId="11085" priority="1219" operator="lessThan">
      <formula>0</formula>
    </cfRule>
  </conditionalFormatting>
  <conditionalFormatting sqref="F58">
    <cfRule type="cellIs" dxfId="11084" priority="1227" operator="lessThan">
      <formula>0</formula>
    </cfRule>
  </conditionalFormatting>
  <conditionalFormatting sqref="F58">
    <cfRule type="cellIs" dxfId="11083" priority="1226" operator="lessThan">
      <formula>0</formula>
    </cfRule>
  </conditionalFormatting>
  <conditionalFormatting sqref="F58">
    <cfRule type="cellIs" dxfId="11082" priority="1225" operator="lessThan">
      <formula>0</formula>
    </cfRule>
  </conditionalFormatting>
  <conditionalFormatting sqref="F58">
    <cfRule type="cellIs" dxfId="11081" priority="1228" operator="lessThan">
      <formula>0</formula>
    </cfRule>
  </conditionalFormatting>
  <conditionalFormatting sqref="F58">
    <cfRule type="cellIs" dxfId="11080" priority="1229" operator="lessThan">
      <formula>0</formula>
    </cfRule>
  </conditionalFormatting>
  <conditionalFormatting sqref="F58">
    <cfRule type="cellIs" dxfId="11079" priority="1224" operator="lessThan">
      <formula>0</formula>
    </cfRule>
  </conditionalFormatting>
  <conditionalFormatting sqref="F58">
    <cfRule type="cellIs" dxfId="11078" priority="1223" operator="lessThan">
      <formula>0</formula>
    </cfRule>
  </conditionalFormatting>
  <conditionalFormatting sqref="F58">
    <cfRule type="cellIs" dxfId="11077" priority="1220" operator="lessThan">
      <formula>0</formula>
    </cfRule>
  </conditionalFormatting>
  <conditionalFormatting sqref="F58">
    <cfRule type="cellIs" dxfId="11076" priority="1199" operator="lessThan">
      <formula>0</formula>
    </cfRule>
  </conditionalFormatting>
  <conditionalFormatting sqref="F58">
    <cfRule type="cellIs" dxfId="11075" priority="1200" operator="lessThan">
      <formula>0</formula>
    </cfRule>
  </conditionalFormatting>
  <conditionalFormatting sqref="F58">
    <cfRule type="cellIs" dxfId="11074" priority="1198" operator="lessThan">
      <formula>0</formula>
    </cfRule>
  </conditionalFormatting>
  <conditionalFormatting sqref="F58">
    <cfRule type="cellIs" dxfId="11073" priority="1196" operator="lessThan">
      <formula>0</formula>
    </cfRule>
  </conditionalFormatting>
  <conditionalFormatting sqref="F58">
    <cfRule type="cellIs" dxfId="11072" priority="1197" operator="lessThan">
      <formula>0</formula>
    </cfRule>
  </conditionalFormatting>
  <conditionalFormatting sqref="F58">
    <cfRule type="cellIs" dxfId="11071" priority="1193" operator="lessThan">
      <formula>0</formula>
    </cfRule>
  </conditionalFormatting>
  <conditionalFormatting sqref="F58">
    <cfRule type="cellIs" dxfId="11070" priority="1191" operator="lessThan">
      <formula>0</formula>
    </cfRule>
  </conditionalFormatting>
  <conditionalFormatting sqref="F58">
    <cfRule type="cellIs" dxfId="11069" priority="1192" operator="lessThan">
      <formula>0</formula>
    </cfRule>
  </conditionalFormatting>
  <conditionalFormatting sqref="F58">
    <cfRule type="cellIs" dxfId="11068" priority="1189" operator="lessThan">
      <formula>0</formula>
    </cfRule>
  </conditionalFormatting>
  <conditionalFormatting sqref="F58">
    <cfRule type="cellIs" dxfId="11067" priority="1190" operator="lessThan">
      <formula>0</formula>
    </cfRule>
  </conditionalFormatting>
  <conditionalFormatting sqref="F58">
    <cfRule type="cellIs" dxfId="11066" priority="1186" operator="lessThan">
      <formula>0</formula>
    </cfRule>
  </conditionalFormatting>
  <conditionalFormatting sqref="F58">
    <cfRule type="cellIs" dxfId="11065" priority="1183" operator="lessThan">
      <formula>0</formula>
    </cfRule>
  </conditionalFormatting>
  <conditionalFormatting sqref="F58">
    <cfRule type="cellIs" dxfId="11064" priority="1217" operator="lessThan">
      <formula>0</formula>
    </cfRule>
  </conditionalFormatting>
  <conditionalFormatting sqref="F58">
    <cfRule type="cellIs" dxfId="11063" priority="1188" operator="lessThan">
      <formula>0</formula>
    </cfRule>
  </conditionalFormatting>
  <conditionalFormatting sqref="F58">
    <cfRule type="cellIs" dxfId="11062" priority="1187" operator="lessThan">
      <formula>0</formula>
    </cfRule>
  </conditionalFormatting>
  <conditionalFormatting sqref="F58">
    <cfRule type="cellIs" dxfId="11061" priority="1184" operator="lessThan">
      <formula>0</formula>
    </cfRule>
  </conditionalFormatting>
  <conditionalFormatting sqref="F58">
    <cfRule type="cellIs" dxfId="11060" priority="1216" operator="lessThan">
      <formula>0</formula>
    </cfRule>
  </conditionalFormatting>
  <conditionalFormatting sqref="F58">
    <cfRule type="cellIs" dxfId="11059" priority="1205" operator="lessThan">
      <formula>0</formula>
    </cfRule>
  </conditionalFormatting>
  <conditionalFormatting sqref="F58">
    <cfRule type="cellIs" dxfId="11058" priority="1204" operator="lessThan">
      <formula>0</formula>
    </cfRule>
  </conditionalFormatting>
  <conditionalFormatting sqref="F58">
    <cfRule type="cellIs" dxfId="11057" priority="1214" operator="lessThan">
      <formula>0</formula>
    </cfRule>
  </conditionalFormatting>
  <conditionalFormatting sqref="F58">
    <cfRule type="cellIs" dxfId="11056" priority="1215" operator="lessThan">
      <formula>0</formula>
    </cfRule>
  </conditionalFormatting>
  <conditionalFormatting sqref="F58">
    <cfRule type="cellIs" dxfId="11055" priority="1213" operator="lessThan">
      <formula>0</formula>
    </cfRule>
  </conditionalFormatting>
  <conditionalFormatting sqref="F58">
    <cfRule type="cellIs" dxfId="11054" priority="1212" operator="lessThan">
      <formula>0</formula>
    </cfRule>
  </conditionalFormatting>
  <conditionalFormatting sqref="F58">
    <cfRule type="cellIs" dxfId="11053" priority="1211" operator="lessThan">
      <formula>0</formula>
    </cfRule>
  </conditionalFormatting>
  <conditionalFormatting sqref="F58">
    <cfRule type="cellIs" dxfId="11052" priority="1210" operator="lessThan">
      <formula>0</formula>
    </cfRule>
  </conditionalFormatting>
  <conditionalFormatting sqref="F58">
    <cfRule type="cellIs" dxfId="11051" priority="1209" operator="lessThan">
      <formula>0</formula>
    </cfRule>
  </conditionalFormatting>
  <conditionalFormatting sqref="F58">
    <cfRule type="cellIs" dxfId="11050" priority="1207" operator="lessThan">
      <formula>0</formula>
    </cfRule>
  </conditionalFormatting>
  <conditionalFormatting sqref="F58">
    <cfRule type="cellIs" dxfId="11049" priority="1206" operator="lessThan">
      <formula>0</formula>
    </cfRule>
  </conditionalFormatting>
  <conditionalFormatting sqref="F58">
    <cfRule type="cellIs" dxfId="11048" priority="1208" operator="lessThan">
      <formula>0</formula>
    </cfRule>
  </conditionalFormatting>
  <conditionalFormatting sqref="F58">
    <cfRule type="cellIs" dxfId="11047" priority="1203" operator="lessThan">
      <formula>0</formula>
    </cfRule>
  </conditionalFormatting>
  <conditionalFormatting sqref="F58">
    <cfRule type="cellIs" dxfId="11046" priority="1201" operator="lessThan">
      <formula>0</formula>
    </cfRule>
  </conditionalFormatting>
  <conditionalFormatting sqref="F58">
    <cfRule type="cellIs" dxfId="11045" priority="1202" operator="lessThan">
      <formula>0</formula>
    </cfRule>
  </conditionalFormatting>
  <conditionalFormatting sqref="F58">
    <cfRule type="cellIs" dxfId="11044" priority="1195" operator="lessThan">
      <formula>0</formula>
    </cfRule>
  </conditionalFormatting>
  <conditionalFormatting sqref="F58">
    <cfRule type="cellIs" dxfId="11043" priority="1194" operator="lessThan">
      <formula>0</formula>
    </cfRule>
  </conditionalFormatting>
  <conditionalFormatting sqref="F58">
    <cfRule type="cellIs" dxfId="11042" priority="1185" operator="lessThan">
      <formula>0</formula>
    </cfRule>
  </conditionalFormatting>
  <conditionalFormatting sqref="F58">
    <cfRule type="cellIs" dxfId="11041" priority="1181" operator="lessThan">
      <formula>0</formula>
    </cfRule>
  </conditionalFormatting>
  <conditionalFormatting sqref="F58">
    <cfRule type="cellIs" dxfId="11040" priority="1182" operator="lessThan">
      <formula>0</formula>
    </cfRule>
  </conditionalFormatting>
  <conditionalFormatting sqref="F58">
    <cfRule type="cellIs" dxfId="11039" priority="1179" operator="lessThan">
      <formula>0</formula>
    </cfRule>
  </conditionalFormatting>
  <conditionalFormatting sqref="F58">
    <cfRule type="cellIs" dxfId="11038" priority="1178" operator="lessThan">
      <formula>0</formula>
    </cfRule>
  </conditionalFormatting>
  <conditionalFormatting sqref="F58">
    <cfRule type="cellIs" dxfId="11037" priority="1180" operator="lessThan">
      <formula>0</formula>
    </cfRule>
  </conditionalFormatting>
  <conditionalFormatting sqref="F58">
    <cfRule type="cellIs" dxfId="11036" priority="1177" operator="lessThan">
      <formula>0</formula>
    </cfRule>
  </conditionalFormatting>
  <conditionalFormatting sqref="F58">
    <cfRule type="cellIs" dxfId="11035" priority="1175" operator="lessThan">
      <formula>0</formula>
    </cfRule>
  </conditionalFormatting>
  <conditionalFormatting sqref="F58">
    <cfRule type="cellIs" dxfId="11034" priority="1176" operator="lessThan">
      <formula>0</formula>
    </cfRule>
  </conditionalFormatting>
  <conditionalFormatting sqref="F58">
    <cfRule type="cellIs" dxfId="11033" priority="1173" operator="lessThan">
      <formula>0</formula>
    </cfRule>
  </conditionalFormatting>
  <conditionalFormatting sqref="F58">
    <cfRule type="cellIs" dxfId="11032" priority="1174" operator="lessThan">
      <formula>0</formula>
    </cfRule>
  </conditionalFormatting>
  <conditionalFormatting sqref="F58">
    <cfRule type="cellIs" dxfId="11031" priority="1170" operator="lessThan">
      <formula>0</formula>
    </cfRule>
  </conditionalFormatting>
  <conditionalFormatting sqref="F58">
    <cfRule type="cellIs" dxfId="11030" priority="1171" operator="lessThan">
      <formula>0</formula>
    </cfRule>
  </conditionalFormatting>
  <conditionalFormatting sqref="F58">
    <cfRule type="cellIs" dxfId="11029" priority="1172" operator="lessThan">
      <formula>0</formula>
    </cfRule>
  </conditionalFormatting>
  <conditionalFormatting sqref="G59">
    <cfRule type="cellIs" dxfId="11028" priority="1169" operator="lessThan">
      <formula>0</formula>
    </cfRule>
  </conditionalFormatting>
  <conditionalFormatting sqref="F59">
    <cfRule type="cellIs" dxfId="11027" priority="1160" operator="lessThan">
      <formula>0</formula>
    </cfRule>
  </conditionalFormatting>
  <conditionalFormatting sqref="F59">
    <cfRule type="cellIs" dxfId="11026" priority="1166" operator="lessThan">
      <formula>0</formula>
    </cfRule>
  </conditionalFormatting>
  <conditionalFormatting sqref="F59">
    <cfRule type="cellIs" dxfId="11025" priority="1165" operator="lessThan">
      <formula>0</formula>
    </cfRule>
  </conditionalFormatting>
  <conditionalFormatting sqref="F59">
    <cfRule type="cellIs" dxfId="11024" priority="1167" operator="lessThan">
      <formula>0</formula>
    </cfRule>
  </conditionalFormatting>
  <conditionalFormatting sqref="F59">
    <cfRule type="cellIs" dxfId="11023" priority="1118" operator="lessThan">
      <formula>0</formula>
    </cfRule>
  </conditionalFormatting>
  <conditionalFormatting sqref="F59">
    <cfRule type="cellIs" dxfId="11022" priority="1117" operator="lessThan">
      <formula>0</formula>
    </cfRule>
  </conditionalFormatting>
  <conditionalFormatting sqref="F59">
    <cfRule type="cellIs" dxfId="11021" priority="1116" operator="lessThan">
      <formula>0</formula>
    </cfRule>
  </conditionalFormatting>
  <conditionalFormatting sqref="F59">
    <cfRule type="cellIs" dxfId="11020" priority="1137" operator="lessThan">
      <formula>0</formula>
    </cfRule>
  </conditionalFormatting>
  <conditionalFormatting sqref="F59">
    <cfRule type="cellIs" dxfId="11019" priority="1136" operator="lessThan">
      <formula>0</formula>
    </cfRule>
  </conditionalFormatting>
  <conditionalFormatting sqref="F59">
    <cfRule type="cellIs" dxfId="11018" priority="1135" operator="lessThan">
      <formula>0</formula>
    </cfRule>
  </conditionalFormatting>
  <conditionalFormatting sqref="F59">
    <cfRule type="cellIs" dxfId="11017" priority="1134" operator="lessThan">
      <formula>0</formula>
    </cfRule>
  </conditionalFormatting>
  <conditionalFormatting sqref="F59">
    <cfRule type="cellIs" dxfId="11016" priority="1127" operator="lessThan">
      <formula>0</formula>
    </cfRule>
  </conditionalFormatting>
  <conditionalFormatting sqref="F59">
    <cfRule type="cellIs" dxfId="11015" priority="1120" operator="lessThan">
      <formula>0</formula>
    </cfRule>
  </conditionalFormatting>
  <conditionalFormatting sqref="F59">
    <cfRule type="cellIs" dxfId="11014" priority="1124" operator="lessThan">
      <formula>0</formula>
    </cfRule>
  </conditionalFormatting>
  <conditionalFormatting sqref="F59">
    <cfRule type="cellIs" dxfId="11013" priority="1126" operator="lessThan">
      <formula>0</formula>
    </cfRule>
  </conditionalFormatting>
  <conditionalFormatting sqref="F59">
    <cfRule type="cellIs" dxfId="11012" priority="1125" operator="lessThan">
      <formula>0</formula>
    </cfRule>
  </conditionalFormatting>
  <conditionalFormatting sqref="F59">
    <cfRule type="cellIs" dxfId="11011" priority="1123" operator="lessThan">
      <formula>0</formula>
    </cfRule>
  </conditionalFormatting>
  <conditionalFormatting sqref="F59">
    <cfRule type="cellIs" dxfId="11010" priority="1122" operator="lessThan">
      <formula>0</formula>
    </cfRule>
  </conditionalFormatting>
  <conditionalFormatting sqref="F59">
    <cfRule type="cellIs" dxfId="11009" priority="1121" operator="lessThan">
      <formula>0</formula>
    </cfRule>
  </conditionalFormatting>
  <conditionalFormatting sqref="F59">
    <cfRule type="cellIs" dxfId="11008" priority="1119" operator="lessThan">
      <formula>0</formula>
    </cfRule>
  </conditionalFormatting>
  <conditionalFormatting sqref="F59">
    <cfRule type="cellIs" dxfId="11007" priority="1112" operator="lessThan">
      <formula>0</formula>
    </cfRule>
  </conditionalFormatting>
  <conditionalFormatting sqref="F59">
    <cfRule type="cellIs" dxfId="11006" priority="1111" operator="lessThan">
      <formula>0</formula>
    </cfRule>
  </conditionalFormatting>
  <conditionalFormatting sqref="F59">
    <cfRule type="cellIs" dxfId="11005" priority="1141" operator="lessThan">
      <formula>0</formula>
    </cfRule>
  </conditionalFormatting>
  <conditionalFormatting sqref="F59">
    <cfRule type="cellIs" dxfId="11004" priority="1140" operator="lessThan">
      <formula>0</formula>
    </cfRule>
  </conditionalFormatting>
  <conditionalFormatting sqref="F59">
    <cfRule type="cellIs" dxfId="11003" priority="1139" operator="lessThan">
      <formula>0</formula>
    </cfRule>
  </conditionalFormatting>
  <conditionalFormatting sqref="F59">
    <cfRule type="cellIs" dxfId="11002" priority="1138" operator="lessThan">
      <formula>0</formula>
    </cfRule>
  </conditionalFormatting>
  <conditionalFormatting sqref="F59">
    <cfRule type="cellIs" dxfId="11001" priority="1164" operator="lessThan">
      <formula>0</formula>
    </cfRule>
  </conditionalFormatting>
  <conditionalFormatting sqref="F59">
    <cfRule type="cellIs" dxfId="11000" priority="1115" operator="lessThan">
      <formula>0</formula>
    </cfRule>
  </conditionalFormatting>
  <conditionalFormatting sqref="F59">
    <cfRule type="cellIs" dxfId="10999" priority="1114" operator="lessThan">
      <formula>0</formula>
    </cfRule>
  </conditionalFormatting>
  <conditionalFormatting sqref="F59">
    <cfRule type="cellIs" dxfId="10998" priority="1151" operator="lessThan">
      <formula>0</formula>
    </cfRule>
  </conditionalFormatting>
  <conditionalFormatting sqref="F59">
    <cfRule type="cellIs" dxfId="10997" priority="1168" operator="lessThan">
      <formula>0</formula>
    </cfRule>
  </conditionalFormatting>
  <conditionalFormatting sqref="F59">
    <cfRule type="cellIs" dxfId="10996" priority="1163" operator="lessThan">
      <formula>0</formula>
    </cfRule>
  </conditionalFormatting>
  <conditionalFormatting sqref="F59">
    <cfRule type="cellIs" dxfId="10995" priority="1161" operator="lessThan">
      <formula>0</formula>
    </cfRule>
  </conditionalFormatting>
  <conditionalFormatting sqref="F59">
    <cfRule type="cellIs" dxfId="10994" priority="1162" operator="lessThan">
      <formula>0</formula>
    </cfRule>
  </conditionalFormatting>
  <conditionalFormatting sqref="F59">
    <cfRule type="cellIs" dxfId="10993" priority="1159" operator="lessThan">
      <formula>0</formula>
    </cfRule>
  </conditionalFormatting>
  <conditionalFormatting sqref="F59">
    <cfRule type="cellIs" dxfId="10992" priority="1158" operator="lessThan">
      <formula>0</formula>
    </cfRule>
  </conditionalFormatting>
  <conditionalFormatting sqref="F59">
    <cfRule type="cellIs" dxfId="10991" priority="1156" operator="lessThan">
      <formula>0</formula>
    </cfRule>
  </conditionalFormatting>
  <conditionalFormatting sqref="F59">
    <cfRule type="cellIs" dxfId="10990" priority="1157" operator="lessThan">
      <formula>0</formula>
    </cfRule>
  </conditionalFormatting>
  <conditionalFormatting sqref="F59">
    <cfRule type="cellIs" dxfId="10989" priority="1155" operator="lessThan">
      <formula>0</formula>
    </cfRule>
  </conditionalFormatting>
  <conditionalFormatting sqref="F59">
    <cfRule type="cellIs" dxfId="10988" priority="1154" operator="lessThan">
      <formula>0</formula>
    </cfRule>
  </conditionalFormatting>
  <conditionalFormatting sqref="F59">
    <cfRule type="cellIs" dxfId="10987" priority="1152" operator="lessThan">
      <formula>0</formula>
    </cfRule>
  </conditionalFormatting>
  <conditionalFormatting sqref="F59">
    <cfRule type="cellIs" dxfId="10986" priority="1153" operator="lessThan">
      <formula>0</formula>
    </cfRule>
  </conditionalFormatting>
  <conditionalFormatting sqref="F59">
    <cfRule type="cellIs" dxfId="10985" priority="1150" operator="lessThan">
      <formula>0</formula>
    </cfRule>
  </conditionalFormatting>
  <conditionalFormatting sqref="F59">
    <cfRule type="cellIs" dxfId="10984" priority="1148" operator="lessThan">
      <formula>0</formula>
    </cfRule>
  </conditionalFormatting>
  <conditionalFormatting sqref="F59">
    <cfRule type="cellIs" dxfId="10983" priority="1149" operator="lessThan">
      <formula>0</formula>
    </cfRule>
  </conditionalFormatting>
  <conditionalFormatting sqref="F59">
    <cfRule type="cellIs" dxfId="10982" priority="1147" operator="lessThan">
      <formula>0</formula>
    </cfRule>
  </conditionalFormatting>
  <conditionalFormatting sqref="F59">
    <cfRule type="cellIs" dxfId="10981" priority="1146" operator="lessThan">
      <formula>0</formula>
    </cfRule>
  </conditionalFormatting>
  <conditionalFormatting sqref="F59">
    <cfRule type="cellIs" dxfId="10980" priority="1145" operator="lessThan">
      <formula>0</formula>
    </cfRule>
  </conditionalFormatting>
  <conditionalFormatting sqref="F59">
    <cfRule type="cellIs" dxfId="10979" priority="1143" operator="lessThan">
      <formula>0</formula>
    </cfRule>
  </conditionalFormatting>
  <conditionalFormatting sqref="F59">
    <cfRule type="cellIs" dxfId="10978" priority="1144" operator="lessThan">
      <formula>0</formula>
    </cfRule>
  </conditionalFormatting>
  <conditionalFormatting sqref="F59">
    <cfRule type="cellIs" dxfId="10977" priority="1142" operator="lessThan">
      <formula>0</formula>
    </cfRule>
  </conditionalFormatting>
  <conditionalFormatting sqref="F59">
    <cfRule type="cellIs" dxfId="10976" priority="1082" operator="lessThan">
      <formula>0</formula>
    </cfRule>
  </conditionalFormatting>
  <conditionalFormatting sqref="F59">
    <cfRule type="cellIs" dxfId="10975" priority="1080" operator="lessThan">
      <formula>0</formula>
    </cfRule>
  </conditionalFormatting>
  <conditionalFormatting sqref="F59">
    <cfRule type="cellIs" dxfId="10974" priority="1081" operator="lessThan">
      <formula>0</formula>
    </cfRule>
  </conditionalFormatting>
  <conditionalFormatting sqref="F59">
    <cfRule type="cellIs" dxfId="10973" priority="1079" operator="lessThan">
      <formula>0</formula>
    </cfRule>
  </conditionalFormatting>
  <conditionalFormatting sqref="F59">
    <cfRule type="cellIs" dxfId="10972" priority="1128" operator="lessThan">
      <formula>0</formula>
    </cfRule>
  </conditionalFormatting>
  <conditionalFormatting sqref="F59">
    <cfRule type="cellIs" dxfId="10971" priority="1087" operator="lessThan">
      <formula>0</formula>
    </cfRule>
  </conditionalFormatting>
  <conditionalFormatting sqref="F59">
    <cfRule type="cellIs" dxfId="10970" priority="1088" operator="lessThan">
      <formula>0</formula>
    </cfRule>
  </conditionalFormatting>
  <conditionalFormatting sqref="F59">
    <cfRule type="cellIs" dxfId="10969" priority="1086" operator="lessThan">
      <formula>0</formula>
    </cfRule>
  </conditionalFormatting>
  <conditionalFormatting sqref="F59">
    <cfRule type="cellIs" dxfId="10968" priority="1085" operator="lessThan">
      <formula>0</formula>
    </cfRule>
  </conditionalFormatting>
  <conditionalFormatting sqref="F59">
    <cfRule type="cellIs" dxfId="10967" priority="1083" operator="lessThan">
      <formula>0</formula>
    </cfRule>
  </conditionalFormatting>
  <conditionalFormatting sqref="F59">
    <cfRule type="cellIs" dxfId="10966" priority="1084" operator="lessThan">
      <formula>0</formula>
    </cfRule>
  </conditionalFormatting>
  <conditionalFormatting sqref="F59">
    <cfRule type="cellIs" dxfId="10965" priority="1109" operator="lessThan">
      <formula>0</formula>
    </cfRule>
  </conditionalFormatting>
  <conditionalFormatting sqref="F59">
    <cfRule type="cellIs" dxfId="10964" priority="1110" operator="lessThan">
      <formula>0</formula>
    </cfRule>
  </conditionalFormatting>
  <conditionalFormatting sqref="F59">
    <cfRule type="cellIs" dxfId="10963" priority="1108" operator="lessThan">
      <formula>0</formula>
    </cfRule>
  </conditionalFormatting>
  <conditionalFormatting sqref="F59">
    <cfRule type="cellIs" dxfId="10962" priority="1092" operator="lessThan">
      <formula>0</formula>
    </cfRule>
  </conditionalFormatting>
  <conditionalFormatting sqref="F59">
    <cfRule type="cellIs" dxfId="10961" priority="1091" operator="lessThan">
      <formula>0</formula>
    </cfRule>
  </conditionalFormatting>
  <conditionalFormatting sqref="F59">
    <cfRule type="cellIs" dxfId="10960" priority="1068" operator="lessThan">
      <formula>0</formula>
    </cfRule>
  </conditionalFormatting>
  <conditionalFormatting sqref="F59">
    <cfRule type="cellIs" dxfId="10959" priority="1067" operator="lessThan">
      <formula>0</formula>
    </cfRule>
  </conditionalFormatting>
  <conditionalFormatting sqref="F59">
    <cfRule type="cellIs" dxfId="10958" priority="1076" operator="lessThan">
      <formula>0</formula>
    </cfRule>
  </conditionalFormatting>
  <conditionalFormatting sqref="F59">
    <cfRule type="cellIs" dxfId="10957" priority="1075" operator="lessThan">
      <formula>0</formula>
    </cfRule>
  </conditionalFormatting>
  <conditionalFormatting sqref="F59">
    <cfRule type="cellIs" dxfId="10956" priority="1069" operator="lessThan">
      <formula>0</formula>
    </cfRule>
  </conditionalFormatting>
  <conditionalFormatting sqref="F59">
    <cfRule type="cellIs" dxfId="10955" priority="1066" operator="lessThan">
      <formula>0</formula>
    </cfRule>
  </conditionalFormatting>
  <conditionalFormatting sqref="F59">
    <cfRule type="cellIs" dxfId="10954" priority="1065" operator="lessThan">
      <formula>0</formula>
    </cfRule>
  </conditionalFormatting>
  <conditionalFormatting sqref="F59">
    <cfRule type="cellIs" dxfId="10953" priority="1064" operator="lessThan">
      <formula>0</formula>
    </cfRule>
  </conditionalFormatting>
  <conditionalFormatting sqref="F59">
    <cfRule type="cellIs" dxfId="10952" priority="1063" operator="lessThan">
      <formula>0</formula>
    </cfRule>
  </conditionalFormatting>
  <conditionalFormatting sqref="F59">
    <cfRule type="cellIs" dxfId="10951" priority="1062" operator="lessThan">
      <formula>0</formula>
    </cfRule>
  </conditionalFormatting>
  <conditionalFormatting sqref="F59">
    <cfRule type="cellIs" dxfId="10950" priority="1061" operator="lessThan">
      <formula>0</formula>
    </cfRule>
  </conditionalFormatting>
  <conditionalFormatting sqref="F59">
    <cfRule type="cellIs" dxfId="10949" priority="1059" operator="lessThan">
      <formula>0</formula>
    </cfRule>
  </conditionalFormatting>
  <conditionalFormatting sqref="F59">
    <cfRule type="cellIs" dxfId="10948" priority="1057" operator="lessThan">
      <formula>0</formula>
    </cfRule>
  </conditionalFormatting>
  <conditionalFormatting sqref="F59">
    <cfRule type="cellIs" dxfId="10947" priority="1058" operator="lessThan">
      <formula>0</formula>
    </cfRule>
  </conditionalFormatting>
  <conditionalFormatting sqref="F59">
    <cfRule type="cellIs" dxfId="10946" priority="1056" operator="lessThan">
      <formula>0</formula>
    </cfRule>
  </conditionalFormatting>
  <conditionalFormatting sqref="F59">
    <cfRule type="cellIs" dxfId="10945" priority="1133" operator="lessThan">
      <formula>0</formula>
    </cfRule>
  </conditionalFormatting>
  <conditionalFormatting sqref="F59">
    <cfRule type="cellIs" dxfId="10944" priority="1132" operator="lessThan">
      <formula>0</formula>
    </cfRule>
  </conditionalFormatting>
  <conditionalFormatting sqref="F59">
    <cfRule type="cellIs" dxfId="10943" priority="1130" operator="lessThan">
      <formula>0</formula>
    </cfRule>
  </conditionalFormatting>
  <conditionalFormatting sqref="F59">
    <cfRule type="cellIs" dxfId="10942" priority="1131" operator="lessThan">
      <formula>0</formula>
    </cfRule>
  </conditionalFormatting>
  <conditionalFormatting sqref="F59">
    <cfRule type="cellIs" dxfId="10941" priority="1129" operator="lessThan">
      <formula>0</formula>
    </cfRule>
  </conditionalFormatting>
  <conditionalFormatting sqref="F59">
    <cfRule type="cellIs" dxfId="10940" priority="1113" operator="lessThan">
      <formula>0</formula>
    </cfRule>
  </conditionalFormatting>
  <conditionalFormatting sqref="F59">
    <cfRule type="cellIs" dxfId="10939" priority="1106" operator="lessThan">
      <formula>0</formula>
    </cfRule>
  </conditionalFormatting>
  <conditionalFormatting sqref="F59">
    <cfRule type="cellIs" dxfId="10938" priority="1105" operator="lessThan">
      <formula>0</formula>
    </cfRule>
  </conditionalFormatting>
  <conditionalFormatting sqref="F59">
    <cfRule type="cellIs" dxfId="10937" priority="1103" operator="lessThan">
      <formula>0</formula>
    </cfRule>
  </conditionalFormatting>
  <conditionalFormatting sqref="F59">
    <cfRule type="cellIs" dxfId="10936" priority="1104" operator="lessThan">
      <formula>0</formula>
    </cfRule>
  </conditionalFormatting>
  <conditionalFormatting sqref="F59">
    <cfRule type="cellIs" dxfId="10935" priority="1102" operator="lessThan">
      <formula>0</formula>
    </cfRule>
  </conditionalFormatting>
  <conditionalFormatting sqref="F59">
    <cfRule type="cellIs" dxfId="10934" priority="1107" operator="lessThan">
      <formula>0</formula>
    </cfRule>
  </conditionalFormatting>
  <conditionalFormatting sqref="F59">
    <cfRule type="cellIs" dxfId="10933" priority="1101" operator="lessThan">
      <formula>0</formula>
    </cfRule>
  </conditionalFormatting>
  <conditionalFormatting sqref="F59">
    <cfRule type="cellIs" dxfId="10932" priority="1099" operator="lessThan">
      <formula>0</formula>
    </cfRule>
  </conditionalFormatting>
  <conditionalFormatting sqref="F59">
    <cfRule type="cellIs" dxfId="10931" priority="1100" operator="lessThan">
      <formula>0</formula>
    </cfRule>
  </conditionalFormatting>
  <conditionalFormatting sqref="F59">
    <cfRule type="cellIs" dxfId="10930" priority="1098" operator="lessThan">
      <formula>0</formula>
    </cfRule>
  </conditionalFormatting>
  <conditionalFormatting sqref="F59">
    <cfRule type="cellIs" dxfId="10929" priority="1097" operator="lessThan">
      <formula>0</formula>
    </cfRule>
  </conditionalFormatting>
  <conditionalFormatting sqref="F59">
    <cfRule type="cellIs" dxfId="10928" priority="1096" operator="lessThan">
      <formula>0</formula>
    </cfRule>
  </conditionalFormatting>
  <conditionalFormatting sqref="F59">
    <cfRule type="cellIs" dxfId="10927" priority="1094" operator="lessThan">
      <formula>0</formula>
    </cfRule>
  </conditionalFormatting>
  <conditionalFormatting sqref="F59">
    <cfRule type="cellIs" dxfId="10926" priority="1095" operator="lessThan">
      <formula>0</formula>
    </cfRule>
  </conditionalFormatting>
  <conditionalFormatting sqref="F59">
    <cfRule type="cellIs" dxfId="10925" priority="1093" operator="lessThan">
      <formula>0</formula>
    </cfRule>
  </conditionalFormatting>
  <conditionalFormatting sqref="F59">
    <cfRule type="cellIs" dxfId="10924" priority="1090" operator="lessThan">
      <formula>0</formula>
    </cfRule>
  </conditionalFormatting>
  <conditionalFormatting sqref="F59">
    <cfRule type="cellIs" dxfId="10923" priority="1089" operator="lessThan">
      <formula>0</formula>
    </cfRule>
  </conditionalFormatting>
  <conditionalFormatting sqref="F59">
    <cfRule type="cellIs" dxfId="10922" priority="1060" operator="lessThan">
      <formula>0</formula>
    </cfRule>
  </conditionalFormatting>
  <conditionalFormatting sqref="F59">
    <cfRule type="cellIs" dxfId="10921" priority="1078" operator="lessThan">
      <formula>0</formula>
    </cfRule>
  </conditionalFormatting>
  <conditionalFormatting sqref="F59">
    <cfRule type="cellIs" dxfId="10920" priority="1077" operator="lessThan">
      <formula>0</formula>
    </cfRule>
  </conditionalFormatting>
  <conditionalFormatting sqref="F59">
    <cfRule type="cellIs" dxfId="10919" priority="1074" operator="lessThan">
      <formula>0</formula>
    </cfRule>
  </conditionalFormatting>
  <conditionalFormatting sqref="F59">
    <cfRule type="cellIs" dxfId="10918" priority="1073" operator="lessThan">
      <formula>0</formula>
    </cfRule>
  </conditionalFormatting>
  <conditionalFormatting sqref="F59">
    <cfRule type="cellIs" dxfId="10917" priority="1071" operator="lessThan">
      <formula>0</formula>
    </cfRule>
  </conditionalFormatting>
  <conditionalFormatting sqref="F59">
    <cfRule type="cellIs" dxfId="10916" priority="1072" operator="lessThan">
      <formula>0</formula>
    </cfRule>
  </conditionalFormatting>
  <conditionalFormatting sqref="F59">
    <cfRule type="cellIs" dxfId="10915" priority="1070" operator="lessThan">
      <formula>0</formula>
    </cfRule>
  </conditionalFormatting>
  <conditionalFormatting sqref="F59">
    <cfRule type="cellIs" dxfId="10914" priority="1054" operator="lessThan">
      <formula>0</formula>
    </cfRule>
  </conditionalFormatting>
  <conditionalFormatting sqref="F59">
    <cfRule type="cellIs" dxfId="10913" priority="1055" operator="lessThan">
      <formula>0</formula>
    </cfRule>
  </conditionalFormatting>
  <conditionalFormatting sqref="F59">
    <cfRule type="cellIs" dxfId="10912" priority="1053" operator="lessThan">
      <formula>0</formula>
    </cfRule>
  </conditionalFormatting>
  <conditionalFormatting sqref="F59">
    <cfRule type="cellIs" dxfId="10911" priority="1045" operator="lessThan">
      <formula>0</formula>
    </cfRule>
  </conditionalFormatting>
  <conditionalFormatting sqref="F59">
    <cfRule type="cellIs" dxfId="10910" priority="1044" operator="lessThan">
      <formula>0</formula>
    </cfRule>
  </conditionalFormatting>
  <conditionalFormatting sqref="F59">
    <cfRule type="cellIs" dxfId="10909" priority="1041" operator="lessThan">
      <formula>0</formula>
    </cfRule>
  </conditionalFormatting>
  <conditionalFormatting sqref="F59">
    <cfRule type="cellIs" dxfId="10908" priority="1042" operator="lessThan">
      <formula>0</formula>
    </cfRule>
  </conditionalFormatting>
  <conditionalFormatting sqref="F59">
    <cfRule type="cellIs" dxfId="10907" priority="1050" operator="lessThan">
      <formula>0</formula>
    </cfRule>
  </conditionalFormatting>
  <conditionalFormatting sqref="F59">
    <cfRule type="cellIs" dxfId="10906" priority="1049" operator="lessThan">
      <formula>0</formula>
    </cfRule>
  </conditionalFormatting>
  <conditionalFormatting sqref="F59">
    <cfRule type="cellIs" dxfId="10905" priority="1048" operator="lessThan">
      <formula>0</formula>
    </cfRule>
  </conditionalFormatting>
  <conditionalFormatting sqref="F59">
    <cfRule type="cellIs" dxfId="10904" priority="1051" operator="lessThan">
      <formula>0</formula>
    </cfRule>
  </conditionalFormatting>
  <conditionalFormatting sqref="F59">
    <cfRule type="cellIs" dxfId="10903" priority="1052" operator="lessThan">
      <formula>0</formula>
    </cfRule>
  </conditionalFormatting>
  <conditionalFormatting sqref="F59">
    <cfRule type="cellIs" dxfId="10902" priority="1047" operator="lessThan">
      <formula>0</formula>
    </cfRule>
  </conditionalFormatting>
  <conditionalFormatting sqref="F59">
    <cfRule type="cellIs" dxfId="10901" priority="1046" operator="lessThan">
      <formula>0</formula>
    </cfRule>
  </conditionalFormatting>
  <conditionalFormatting sqref="F59">
    <cfRule type="cellIs" dxfId="10900" priority="1043" operator="lessThan">
      <formula>0</formula>
    </cfRule>
  </conditionalFormatting>
  <conditionalFormatting sqref="F59">
    <cfRule type="cellIs" dxfId="10899" priority="1022" operator="lessThan">
      <formula>0</formula>
    </cfRule>
  </conditionalFormatting>
  <conditionalFormatting sqref="F59">
    <cfRule type="cellIs" dxfId="10898" priority="1023" operator="lessThan">
      <formula>0</formula>
    </cfRule>
  </conditionalFormatting>
  <conditionalFormatting sqref="F59">
    <cfRule type="cellIs" dxfId="10897" priority="1021" operator="lessThan">
      <formula>0</formula>
    </cfRule>
  </conditionalFormatting>
  <conditionalFormatting sqref="F59">
    <cfRule type="cellIs" dxfId="10896" priority="1019" operator="lessThan">
      <formula>0</formula>
    </cfRule>
  </conditionalFormatting>
  <conditionalFormatting sqref="F59">
    <cfRule type="cellIs" dxfId="10895" priority="1020" operator="lessThan">
      <formula>0</formula>
    </cfRule>
  </conditionalFormatting>
  <conditionalFormatting sqref="F59">
    <cfRule type="cellIs" dxfId="10894" priority="1016" operator="lessThan">
      <formula>0</formula>
    </cfRule>
  </conditionalFormatting>
  <conditionalFormatting sqref="F59">
    <cfRule type="cellIs" dxfId="10893" priority="1014" operator="lessThan">
      <formula>0</formula>
    </cfRule>
  </conditionalFormatting>
  <conditionalFormatting sqref="F59">
    <cfRule type="cellIs" dxfId="10892" priority="1015" operator="lessThan">
      <formula>0</formula>
    </cfRule>
  </conditionalFormatting>
  <conditionalFormatting sqref="F59">
    <cfRule type="cellIs" dxfId="10891" priority="1012" operator="lessThan">
      <formula>0</formula>
    </cfRule>
  </conditionalFormatting>
  <conditionalFormatting sqref="F59">
    <cfRule type="cellIs" dxfId="10890" priority="1013" operator="lessThan">
      <formula>0</formula>
    </cfRule>
  </conditionalFormatting>
  <conditionalFormatting sqref="F59">
    <cfRule type="cellIs" dxfId="10889" priority="1009" operator="lessThan">
      <formula>0</formula>
    </cfRule>
  </conditionalFormatting>
  <conditionalFormatting sqref="F59">
    <cfRule type="cellIs" dxfId="10888" priority="1006" operator="lessThan">
      <formula>0</formula>
    </cfRule>
  </conditionalFormatting>
  <conditionalFormatting sqref="F59">
    <cfRule type="cellIs" dxfId="10887" priority="1040" operator="lessThan">
      <formula>0</formula>
    </cfRule>
  </conditionalFormatting>
  <conditionalFormatting sqref="F59">
    <cfRule type="cellIs" dxfId="10886" priority="1011" operator="lessThan">
      <formula>0</formula>
    </cfRule>
  </conditionalFormatting>
  <conditionalFormatting sqref="F59">
    <cfRule type="cellIs" dxfId="10885" priority="1010" operator="lessThan">
      <formula>0</formula>
    </cfRule>
  </conditionalFormatting>
  <conditionalFormatting sqref="F59">
    <cfRule type="cellIs" dxfId="10884" priority="1007" operator="lessThan">
      <formula>0</formula>
    </cfRule>
  </conditionalFormatting>
  <conditionalFormatting sqref="F59">
    <cfRule type="cellIs" dxfId="10883" priority="1039" operator="lessThan">
      <formula>0</formula>
    </cfRule>
  </conditionalFormatting>
  <conditionalFormatting sqref="F59">
    <cfRule type="cellIs" dxfId="10882" priority="1028" operator="lessThan">
      <formula>0</formula>
    </cfRule>
  </conditionalFormatting>
  <conditionalFormatting sqref="F59">
    <cfRule type="cellIs" dxfId="10881" priority="1027" operator="lessThan">
      <formula>0</formula>
    </cfRule>
  </conditionalFormatting>
  <conditionalFormatting sqref="F59">
    <cfRule type="cellIs" dxfId="10880" priority="1037" operator="lessThan">
      <formula>0</formula>
    </cfRule>
  </conditionalFormatting>
  <conditionalFormatting sqref="F59">
    <cfRule type="cellIs" dxfId="10879" priority="1038" operator="lessThan">
      <formula>0</formula>
    </cfRule>
  </conditionalFormatting>
  <conditionalFormatting sqref="F59">
    <cfRule type="cellIs" dxfId="10878" priority="1036" operator="lessThan">
      <formula>0</formula>
    </cfRule>
  </conditionalFormatting>
  <conditionalFormatting sqref="F59">
    <cfRule type="cellIs" dxfId="10877" priority="1035" operator="lessThan">
      <formula>0</formula>
    </cfRule>
  </conditionalFormatting>
  <conditionalFormatting sqref="F59">
    <cfRule type="cellIs" dxfId="10876" priority="1034" operator="lessThan">
      <formula>0</formula>
    </cfRule>
  </conditionalFormatting>
  <conditionalFormatting sqref="F59">
    <cfRule type="cellIs" dxfId="10875" priority="1033" operator="lessThan">
      <formula>0</formula>
    </cfRule>
  </conditionalFormatting>
  <conditionalFormatting sqref="F59">
    <cfRule type="cellIs" dxfId="10874" priority="1032" operator="lessThan">
      <formula>0</formula>
    </cfRule>
  </conditionalFormatting>
  <conditionalFormatting sqref="F59">
    <cfRule type="cellIs" dxfId="10873" priority="1030" operator="lessThan">
      <formula>0</formula>
    </cfRule>
  </conditionalFormatting>
  <conditionalFormatting sqref="F59">
    <cfRule type="cellIs" dxfId="10872" priority="1029" operator="lessThan">
      <formula>0</formula>
    </cfRule>
  </conditionalFormatting>
  <conditionalFormatting sqref="F59">
    <cfRule type="cellIs" dxfId="10871" priority="1031" operator="lessThan">
      <formula>0</formula>
    </cfRule>
  </conditionalFormatting>
  <conditionalFormatting sqref="F59">
    <cfRule type="cellIs" dxfId="10870" priority="1026" operator="lessThan">
      <formula>0</formula>
    </cfRule>
  </conditionalFormatting>
  <conditionalFormatting sqref="F59">
    <cfRule type="cellIs" dxfId="10869" priority="1024" operator="lessThan">
      <formula>0</formula>
    </cfRule>
  </conditionalFormatting>
  <conditionalFormatting sqref="F59">
    <cfRule type="cellIs" dxfId="10868" priority="1025" operator="lessThan">
      <formula>0</formula>
    </cfRule>
  </conditionalFormatting>
  <conditionalFormatting sqref="F59">
    <cfRule type="cellIs" dxfId="10867" priority="1018" operator="lessThan">
      <formula>0</formula>
    </cfRule>
  </conditionalFormatting>
  <conditionalFormatting sqref="F59">
    <cfRule type="cellIs" dxfId="10866" priority="1017" operator="lessThan">
      <formula>0</formula>
    </cfRule>
  </conditionalFormatting>
  <conditionalFormatting sqref="F59">
    <cfRule type="cellIs" dxfId="10865" priority="1008" operator="lessThan">
      <formula>0</formula>
    </cfRule>
  </conditionalFormatting>
  <conditionalFormatting sqref="F59">
    <cfRule type="cellIs" dxfId="10864" priority="1004" operator="lessThan">
      <formula>0</formula>
    </cfRule>
  </conditionalFormatting>
  <conditionalFormatting sqref="F59">
    <cfRule type="cellIs" dxfId="10863" priority="1005" operator="lessThan">
      <formula>0</formula>
    </cfRule>
  </conditionalFormatting>
  <conditionalFormatting sqref="F59">
    <cfRule type="cellIs" dxfId="10862" priority="1002" operator="lessThan">
      <formula>0</formula>
    </cfRule>
  </conditionalFormatting>
  <conditionalFormatting sqref="F59">
    <cfRule type="cellIs" dxfId="10861" priority="1001" operator="lessThan">
      <formula>0</formula>
    </cfRule>
  </conditionalFormatting>
  <conditionalFormatting sqref="F59">
    <cfRule type="cellIs" dxfId="10860" priority="1003" operator="lessThan">
      <formula>0</formula>
    </cfRule>
  </conditionalFormatting>
  <conditionalFormatting sqref="F59">
    <cfRule type="cellIs" dxfId="10859" priority="1000" operator="lessThan">
      <formula>0</formula>
    </cfRule>
  </conditionalFormatting>
  <conditionalFormatting sqref="F59">
    <cfRule type="cellIs" dxfId="10858" priority="998" operator="lessThan">
      <formula>0</formula>
    </cfRule>
  </conditionalFormatting>
  <conditionalFormatting sqref="F59">
    <cfRule type="cellIs" dxfId="10857" priority="999" operator="lessThan">
      <formula>0</formula>
    </cfRule>
  </conditionalFormatting>
  <conditionalFormatting sqref="F59">
    <cfRule type="cellIs" dxfId="10856" priority="996" operator="lessThan">
      <formula>0</formula>
    </cfRule>
  </conditionalFormatting>
  <conditionalFormatting sqref="F59">
    <cfRule type="cellIs" dxfId="10855" priority="997" operator="lessThan">
      <formula>0</formula>
    </cfRule>
  </conditionalFormatting>
  <conditionalFormatting sqref="F59">
    <cfRule type="cellIs" dxfId="10854" priority="993" operator="lessThan">
      <formula>0</formula>
    </cfRule>
  </conditionalFormatting>
  <conditionalFormatting sqref="F59">
    <cfRule type="cellIs" dxfId="10853" priority="994" operator="lessThan">
      <formula>0</formula>
    </cfRule>
  </conditionalFormatting>
  <conditionalFormatting sqref="F59">
    <cfRule type="cellIs" dxfId="10852" priority="995" operator="lessThan">
      <formula>0</formula>
    </cfRule>
  </conditionalFormatting>
  <conditionalFormatting sqref="G60">
    <cfRule type="cellIs" dxfId="10851" priority="992" operator="lessThan">
      <formula>0</formula>
    </cfRule>
  </conditionalFormatting>
  <conditionalFormatting sqref="F60">
    <cfRule type="cellIs" dxfId="10850" priority="983" operator="lessThan">
      <formula>0</formula>
    </cfRule>
  </conditionalFormatting>
  <conditionalFormatting sqref="F60">
    <cfRule type="cellIs" dxfId="10849" priority="989" operator="lessThan">
      <formula>0</formula>
    </cfRule>
  </conditionalFormatting>
  <conditionalFormatting sqref="F60">
    <cfRule type="cellIs" dxfId="10848" priority="988" operator="lessThan">
      <formula>0</formula>
    </cfRule>
  </conditionalFormatting>
  <conditionalFormatting sqref="F60">
    <cfRule type="cellIs" dxfId="10847" priority="990" operator="lessThan">
      <formula>0</formula>
    </cfRule>
  </conditionalFormatting>
  <conditionalFormatting sqref="F60">
    <cfRule type="cellIs" dxfId="10846" priority="941" operator="lessThan">
      <formula>0</formula>
    </cfRule>
  </conditionalFormatting>
  <conditionalFormatting sqref="F60">
    <cfRule type="cellIs" dxfId="10845" priority="940" operator="lessThan">
      <formula>0</formula>
    </cfRule>
  </conditionalFormatting>
  <conditionalFormatting sqref="F60">
    <cfRule type="cellIs" dxfId="10844" priority="939" operator="lessThan">
      <formula>0</formula>
    </cfRule>
  </conditionalFormatting>
  <conditionalFormatting sqref="F60">
    <cfRule type="cellIs" dxfId="10843" priority="960" operator="lessThan">
      <formula>0</formula>
    </cfRule>
  </conditionalFormatting>
  <conditionalFormatting sqref="F60">
    <cfRule type="cellIs" dxfId="10842" priority="959" operator="lessThan">
      <formula>0</formula>
    </cfRule>
  </conditionalFormatting>
  <conditionalFormatting sqref="F60">
    <cfRule type="cellIs" dxfId="10841" priority="958" operator="lessThan">
      <formula>0</formula>
    </cfRule>
  </conditionalFormatting>
  <conditionalFormatting sqref="F60">
    <cfRule type="cellIs" dxfId="10840" priority="957" operator="lessThan">
      <formula>0</formula>
    </cfRule>
  </conditionalFormatting>
  <conditionalFormatting sqref="F60">
    <cfRule type="cellIs" dxfId="10839" priority="950" operator="lessThan">
      <formula>0</formula>
    </cfRule>
  </conditionalFormatting>
  <conditionalFormatting sqref="F60">
    <cfRule type="cellIs" dxfId="10838" priority="943" operator="lessThan">
      <formula>0</formula>
    </cfRule>
  </conditionalFormatting>
  <conditionalFormatting sqref="F60">
    <cfRule type="cellIs" dxfId="10837" priority="947" operator="lessThan">
      <formula>0</formula>
    </cfRule>
  </conditionalFormatting>
  <conditionalFormatting sqref="F60">
    <cfRule type="cellIs" dxfId="10836" priority="949" operator="lessThan">
      <formula>0</formula>
    </cfRule>
  </conditionalFormatting>
  <conditionalFormatting sqref="F60">
    <cfRule type="cellIs" dxfId="10835" priority="948" operator="lessThan">
      <formula>0</formula>
    </cfRule>
  </conditionalFormatting>
  <conditionalFormatting sqref="F60">
    <cfRule type="cellIs" dxfId="10834" priority="946" operator="lessThan">
      <formula>0</formula>
    </cfRule>
  </conditionalFormatting>
  <conditionalFormatting sqref="F60">
    <cfRule type="cellIs" dxfId="10833" priority="945" operator="lessThan">
      <formula>0</formula>
    </cfRule>
  </conditionalFormatting>
  <conditionalFormatting sqref="F60">
    <cfRule type="cellIs" dxfId="10832" priority="944" operator="lessThan">
      <formula>0</formula>
    </cfRule>
  </conditionalFormatting>
  <conditionalFormatting sqref="F60">
    <cfRule type="cellIs" dxfId="10831" priority="942" operator="lessThan">
      <formula>0</formula>
    </cfRule>
  </conditionalFormatting>
  <conditionalFormatting sqref="F60">
    <cfRule type="cellIs" dxfId="10830" priority="935" operator="lessThan">
      <formula>0</formula>
    </cfRule>
  </conditionalFormatting>
  <conditionalFormatting sqref="F60">
    <cfRule type="cellIs" dxfId="10829" priority="934" operator="lessThan">
      <formula>0</formula>
    </cfRule>
  </conditionalFormatting>
  <conditionalFormatting sqref="F60">
    <cfRule type="cellIs" dxfId="10828" priority="964" operator="lessThan">
      <formula>0</formula>
    </cfRule>
  </conditionalFormatting>
  <conditionalFormatting sqref="F60">
    <cfRule type="cellIs" dxfId="10827" priority="963" operator="lessThan">
      <formula>0</formula>
    </cfRule>
  </conditionalFormatting>
  <conditionalFormatting sqref="F60">
    <cfRule type="cellIs" dxfId="10826" priority="962" operator="lessThan">
      <formula>0</formula>
    </cfRule>
  </conditionalFormatting>
  <conditionalFormatting sqref="F60">
    <cfRule type="cellIs" dxfId="10825" priority="961" operator="lessThan">
      <formula>0</formula>
    </cfRule>
  </conditionalFormatting>
  <conditionalFormatting sqref="F60">
    <cfRule type="cellIs" dxfId="10824" priority="987" operator="lessThan">
      <formula>0</formula>
    </cfRule>
  </conditionalFormatting>
  <conditionalFormatting sqref="F60">
    <cfRule type="cellIs" dxfId="10823" priority="938" operator="lessThan">
      <formula>0</formula>
    </cfRule>
  </conditionalFormatting>
  <conditionalFormatting sqref="F60">
    <cfRule type="cellIs" dxfId="10822" priority="937" operator="lessThan">
      <formula>0</formula>
    </cfRule>
  </conditionalFormatting>
  <conditionalFormatting sqref="F60">
    <cfRule type="cellIs" dxfId="10821" priority="974" operator="lessThan">
      <formula>0</formula>
    </cfRule>
  </conditionalFormatting>
  <conditionalFormatting sqref="F60">
    <cfRule type="cellIs" dxfId="10820" priority="991" operator="lessThan">
      <formula>0</formula>
    </cfRule>
  </conditionalFormatting>
  <conditionalFormatting sqref="F60">
    <cfRule type="cellIs" dxfId="10819" priority="986" operator="lessThan">
      <formula>0</formula>
    </cfRule>
  </conditionalFormatting>
  <conditionalFormatting sqref="F60">
    <cfRule type="cellIs" dxfId="10818" priority="984" operator="lessThan">
      <formula>0</formula>
    </cfRule>
  </conditionalFormatting>
  <conditionalFormatting sqref="F60">
    <cfRule type="cellIs" dxfId="10817" priority="985" operator="lessThan">
      <formula>0</formula>
    </cfRule>
  </conditionalFormatting>
  <conditionalFormatting sqref="F60">
    <cfRule type="cellIs" dxfId="10816" priority="982" operator="lessThan">
      <formula>0</formula>
    </cfRule>
  </conditionalFormatting>
  <conditionalFormatting sqref="F60">
    <cfRule type="cellIs" dxfId="10815" priority="981" operator="lessThan">
      <formula>0</formula>
    </cfRule>
  </conditionalFormatting>
  <conditionalFormatting sqref="F60">
    <cfRule type="cellIs" dxfId="10814" priority="979" operator="lessThan">
      <formula>0</formula>
    </cfRule>
  </conditionalFormatting>
  <conditionalFormatting sqref="F60">
    <cfRule type="cellIs" dxfId="10813" priority="980" operator="lessThan">
      <formula>0</formula>
    </cfRule>
  </conditionalFormatting>
  <conditionalFormatting sqref="F60">
    <cfRule type="cellIs" dxfId="10812" priority="978" operator="lessThan">
      <formula>0</formula>
    </cfRule>
  </conditionalFormatting>
  <conditionalFormatting sqref="F60">
    <cfRule type="cellIs" dxfId="10811" priority="977" operator="lessThan">
      <formula>0</formula>
    </cfRule>
  </conditionalFormatting>
  <conditionalFormatting sqref="F60">
    <cfRule type="cellIs" dxfId="10810" priority="975" operator="lessThan">
      <formula>0</formula>
    </cfRule>
  </conditionalFormatting>
  <conditionalFormatting sqref="F60">
    <cfRule type="cellIs" dxfId="10809" priority="976" operator="lessThan">
      <formula>0</formula>
    </cfRule>
  </conditionalFormatting>
  <conditionalFormatting sqref="F60">
    <cfRule type="cellIs" dxfId="10808" priority="973" operator="lessThan">
      <formula>0</formula>
    </cfRule>
  </conditionalFormatting>
  <conditionalFormatting sqref="F60">
    <cfRule type="cellIs" dxfId="10807" priority="971" operator="lessThan">
      <formula>0</formula>
    </cfRule>
  </conditionalFormatting>
  <conditionalFormatting sqref="F60">
    <cfRule type="cellIs" dxfId="10806" priority="972" operator="lessThan">
      <formula>0</formula>
    </cfRule>
  </conditionalFormatting>
  <conditionalFormatting sqref="F60">
    <cfRule type="cellIs" dxfId="10805" priority="970" operator="lessThan">
      <formula>0</formula>
    </cfRule>
  </conditionalFormatting>
  <conditionalFormatting sqref="F60">
    <cfRule type="cellIs" dxfId="10804" priority="969" operator="lessThan">
      <formula>0</formula>
    </cfRule>
  </conditionalFormatting>
  <conditionalFormatting sqref="F60">
    <cfRule type="cellIs" dxfId="10803" priority="968" operator="lessThan">
      <formula>0</formula>
    </cfRule>
  </conditionalFormatting>
  <conditionalFormatting sqref="F60">
    <cfRule type="cellIs" dxfId="10802" priority="966" operator="lessThan">
      <formula>0</formula>
    </cfRule>
  </conditionalFormatting>
  <conditionalFormatting sqref="F60">
    <cfRule type="cellIs" dxfId="10801" priority="967" operator="lessThan">
      <formula>0</formula>
    </cfRule>
  </conditionalFormatting>
  <conditionalFormatting sqref="F60">
    <cfRule type="cellIs" dxfId="10800" priority="965" operator="lessThan">
      <formula>0</formula>
    </cfRule>
  </conditionalFormatting>
  <conditionalFormatting sqref="F60">
    <cfRule type="cellIs" dxfId="10799" priority="905" operator="lessThan">
      <formula>0</formula>
    </cfRule>
  </conditionalFormatting>
  <conditionalFormatting sqref="F60">
    <cfRule type="cellIs" dxfId="10798" priority="903" operator="lessThan">
      <formula>0</formula>
    </cfRule>
  </conditionalFormatting>
  <conditionalFormatting sqref="F60">
    <cfRule type="cellIs" dxfId="10797" priority="904" operator="lessThan">
      <formula>0</formula>
    </cfRule>
  </conditionalFormatting>
  <conditionalFormatting sqref="F60">
    <cfRule type="cellIs" dxfId="10796" priority="902" operator="lessThan">
      <formula>0</formula>
    </cfRule>
  </conditionalFormatting>
  <conditionalFormatting sqref="F60">
    <cfRule type="cellIs" dxfId="10795" priority="951" operator="lessThan">
      <formula>0</formula>
    </cfRule>
  </conditionalFormatting>
  <conditionalFormatting sqref="F60">
    <cfRule type="cellIs" dxfId="10794" priority="910" operator="lessThan">
      <formula>0</formula>
    </cfRule>
  </conditionalFormatting>
  <conditionalFormatting sqref="F60">
    <cfRule type="cellIs" dxfId="10793" priority="911" operator="lessThan">
      <formula>0</formula>
    </cfRule>
  </conditionalFormatting>
  <conditionalFormatting sqref="F60">
    <cfRule type="cellIs" dxfId="10792" priority="909" operator="lessThan">
      <formula>0</formula>
    </cfRule>
  </conditionalFormatting>
  <conditionalFormatting sqref="F60">
    <cfRule type="cellIs" dxfId="10791" priority="908" operator="lessThan">
      <formula>0</formula>
    </cfRule>
  </conditionalFormatting>
  <conditionalFormatting sqref="F60">
    <cfRule type="cellIs" dxfId="10790" priority="906" operator="lessThan">
      <formula>0</formula>
    </cfRule>
  </conditionalFormatting>
  <conditionalFormatting sqref="F60">
    <cfRule type="cellIs" dxfId="10789" priority="907" operator="lessThan">
      <formula>0</formula>
    </cfRule>
  </conditionalFormatting>
  <conditionalFormatting sqref="F60">
    <cfRule type="cellIs" dxfId="10788" priority="932" operator="lessThan">
      <formula>0</formula>
    </cfRule>
  </conditionalFormatting>
  <conditionalFormatting sqref="F60">
    <cfRule type="cellIs" dxfId="10787" priority="933" operator="lessThan">
      <formula>0</formula>
    </cfRule>
  </conditionalFormatting>
  <conditionalFormatting sqref="F60">
    <cfRule type="cellIs" dxfId="10786" priority="931" operator="lessThan">
      <formula>0</formula>
    </cfRule>
  </conditionalFormatting>
  <conditionalFormatting sqref="F60">
    <cfRule type="cellIs" dxfId="10785" priority="915" operator="lessThan">
      <formula>0</formula>
    </cfRule>
  </conditionalFormatting>
  <conditionalFormatting sqref="F60">
    <cfRule type="cellIs" dxfId="10784" priority="914" operator="lessThan">
      <formula>0</formula>
    </cfRule>
  </conditionalFormatting>
  <conditionalFormatting sqref="F60">
    <cfRule type="cellIs" dxfId="10783" priority="891" operator="lessThan">
      <formula>0</formula>
    </cfRule>
  </conditionalFormatting>
  <conditionalFormatting sqref="F60">
    <cfRule type="cellIs" dxfId="10782" priority="890" operator="lessThan">
      <formula>0</formula>
    </cfRule>
  </conditionalFormatting>
  <conditionalFormatting sqref="F60">
    <cfRule type="cellIs" dxfId="10781" priority="899" operator="lessThan">
      <formula>0</formula>
    </cfRule>
  </conditionalFormatting>
  <conditionalFormatting sqref="F60">
    <cfRule type="cellIs" dxfId="10780" priority="898" operator="lessThan">
      <formula>0</formula>
    </cfRule>
  </conditionalFormatting>
  <conditionalFormatting sqref="F60">
    <cfRule type="cellIs" dxfId="10779" priority="892" operator="lessThan">
      <formula>0</formula>
    </cfRule>
  </conditionalFormatting>
  <conditionalFormatting sqref="F60">
    <cfRule type="cellIs" dxfId="10778" priority="889" operator="lessThan">
      <formula>0</formula>
    </cfRule>
  </conditionalFormatting>
  <conditionalFormatting sqref="F60">
    <cfRule type="cellIs" dxfId="10777" priority="888" operator="lessThan">
      <formula>0</formula>
    </cfRule>
  </conditionalFormatting>
  <conditionalFormatting sqref="F60">
    <cfRule type="cellIs" dxfId="10776" priority="887" operator="lessThan">
      <formula>0</formula>
    </cfRule>
  </conditionalFormatting>
  <conditionalFormatting sqref="F60">
    <cfRule type="cellIs" dxfId="10775" priority="886" operator="lessThan">
      <formula>0</formula>
    </cfRule>
  </conditionalFormatting>
  <conditionalFormatting sqref="F60">
    <cfRule type="cellIs" dxfId="10774" priority="885" operator="lessThan">
      <formula>0</formula>
    </cfRule>
  </conditionalFormatting>
  <conditionalFormatting sqref="F60">
    <cfRule type="cellIs" dxfId="10773" priority="884" operator="lessThan">
      <formula>0</formula>
    </cfRule>
  </conditionalFormatting>
  <conditionalFormatting sqref="F60">
    <cfRule type="cellIs" dxfId="10772" priority="882" operator="lessThan">
      <formula>0</formula>
    </cfRule>
  </conditionalFormatting>
  <conditionalFormatting sqref="F60">
    <cfRule type="cellIs" dxfId="10771" priority="880" operator="lessThan">
      <formula>0</formula>
    </cfRule>
  </conditionalFormatting>
  <conditionalFormatting sqref="F60">
    <cfRule type="cellIs" dxfId="10770" priority="881" operator="lessThan">
      <formula>0</formula>
    </cfRule>
  </conditionalFormatting>
  <conditionalFormatting sqref="F60">
    <cfRule type="cellIs" dxfId="10769" priority="879" operator="lessThan">
      <formula>0</formula>
    </cfRule>
  </conditionalFormatting>
  <conditionalFormatting sqref="F60">
    <cfRule type="cellIs" dxfId="10768" priority="956" operator="lessThan">
      <formula>0</formula>
    </cfRule>
  </conditionalFormatting>
  <conditionalFormatting sqref="F60">
    <cfRule type="cellIs" dxfId="10767" priority="955" operator="lessThan">
      <formula>0</formula>
    </cfRule>
  </conditionalFormatting>
  <conditionalFormatting sqref="F60">
    <cfRule type="cellIs" dxfId="10766" priority="953" operator="lessThan">
      <formula>0</formula>
    </cfRule>
  </conditionalFormatting>
  <conditionalFormatting sqref="F60">
    <cfRule type="cellIs" dxfId="10765" priority="954" operator="lessThan">
      <formula>0</formula>
    </cfRule>
  </conditionalFormatting>
  <conditionalFormatting sqref="F60">
    <cfRule type="cellIs" dxfId="10764" priority="952" operator="lessThan">
      <formula>0</formula>
    </cfRule>
  </conditionalFormatting>
  <conditionalFormatting sqref="F60">
    <cfRule type="cellIs" dxfId="10763" priority="936" operator="lessThan">
      <formula>0</formula>
    </cfRule>
  </conditionalFormatting>
  <conditionalFormatting sqref="F60">
    <cfRule type="cellIs" dxfId="10762" priority="929" operator="lessThan">
      <formula>0</formula>
    </cfRule>
  </conditionalFormatting>
  <conditionalFormatting sqref="F60">
    <cfRule type="cellIs" dxfId="10761" priority="928" operator="lessThan">
      <formula>0</formula>
    </cfRule>
  </conditionalFormatting>
  <conditionalFormatting sqref="F60">
    <cfRule type="cellIs" dxfId="10760" priority="926" operator="lessThan">
      <formula>0</formula>
    </cfRule>
  </conditionalFormatting>
  <conditionalFormatting sqref="F60">
    <cfRule type="cellIs" dxfId="10759" priority="927" operator="lessThan">
      <formula>0</formula>
    </cfRule>
  </conditionalFormatting>
  <conditionalFormatting sqref="F60">
    <cfRule type="cellIs" dxfId="10758" priority="925" operator="lessThan">
      <formula>0</formula>
    </cfRule>
  </conditionalFormatting>
  <conditionalFormatting sqref="F60">
    <cfRule type="cellIs" dxfId="10757" priority="930" operator="lessThan">
      <formula>0</formula>
    </cfRule>
  </conditionalFormatting>
  <conditionalFormatting sqref="F60">
    <cfRule type="cellIs" dxfId="10756" priority="924" operator="lessThan">
      <formula>0</formula>
    </cfRule>
  </conditionalFormatting>
  <conditionalFormatting sqref="F60">
    <cfRule type="cellIs" dxfId="10755" priority="922" operator="lessThan">
      <formula>0</formula>
    </cfRule>
  </conditionalFormatting>
  <conditionalFormatting sqref="F60">
    <cfRule type="cellIs" dxfId="10754" priority="923" operator="lessThan">
      <formula>0</formula>
    </cfRule>
  </conditionalFormatting>
  <conditionalFormatting sqref="F60">
    <cfRule type="cellIs" dxfId="10753" priority="921" operator="lessThan">
      <formula>0</formula>
    </cfRule>
  </conditionalFormatting>
  <conditionalFormatting sqref="F60">
    <cfRule type="cellIs" dxfId="10752" priority="920" operator="lessThan">
      <formula>0</formula>
    </cfRule>
  </conditionalFormatting>
  <conditionalFormatting sqref="F60">
    <cfRule type="cellIs" dxfId="10751" priority="919" operator="lessThan">
      <formula>0</formula>
    </cfRule>
  </conditionalFormatting>
  <conditionalFormatting sqref="F60">
    <cfRule type="cellIs" dxfId="10750" priority="917" operator="lessThan">
      <formula>0</formula>
    </cfRule>
  </conditionalFormatting>
  <conditionalFormatting sqref="F60">
    <cfRule type="cellIs" dxfId="10749" priority="918" operator="lessThan">
      <formula>0</formula>
    </cfRule>
  </conditionalFormatting>
  <conditionalFormatting sqref="F60">
    <cfRule type="cellIs" dxfId="10748" priority="916" operator="lessThan">
      <formula>0</formula>
    </cfRule>
  </conditionalFormatting>
  <conditionalFormatting sqref="F60">
    <cfRule type="cellIs" dxfId="10747" priority="913" operator="lessThan">
      <formula>0</formula>
    </cfRule>
  </conditionalFormatting>
  <conditionalFormatting sqref="F60">
    <cfRule type="cellIs" dxfId="10746" priority="912" operator="lessThan">
      <formula>0</formula>
    </cfRule>
  </conditionalFormatting>
  <conditionalFormatting sqref="F60">
    <cfRule type="cellIs" dxfId="10745" priority="883" operator="lessThan">
      <formula>0</formula>
    </cfRule>
  </conditionalFormatting>
  <conditionalFormatting sqref="F60">
    <cfRule type="cellIs" dxfId="10744" priority="901" operator="lessThan">
      <formula>0</formula>
    </cfRule>
  </conditionalFormatting>
  <conditionalFormatting sqref="F60">
    <cfRule type="cellIs" dxfId="10743" priority="900" operator="lessThan">
      <formula>0</formula>
    </cfRule>
  </conditionalFormatting>
  <conditionalFormatting sqref="F60">
    <cfRule type="cellIs" dxfId="10742" priority="897" operator="lessThan">
      <formula>0</formula>
    </cfRule>
  </conditionalFormatting>
  <conditionalFormatting sqref="F60">
    <cfRule type="cellIs" dxfId="10741" priority="896" operator="lessThan">
      <formula>0</formula>
    </cfRule>
  </conditionalFormatting>
  <conditionalFormatting sqref="F60">
    <cfRule type="cellIs" dxfId="10740" priority="894" operator="lessThan">
      <formula>0</formula>
    </cfRule>
  </conditionalFormatting>
  <conditionalFormatting sqref="F60">
    <cfRule type="cellIs" dxfId="10739" priority="895" operator="lessThan">
      <formula>0</formula>
    </cfRule>
  </conditionalFormatting>
  <conditionalFormatting sqref="F60">
    <cfRule type="cellIs" dxfId="10738" priority="893" operator="lessThan">
      <formula>0</formula>
    </cfRule>
  </conditionalFormatting>
  <conditionalFormatting sqref="F60">
    <cfRule type="cellIs" dxfId="10737" priority="877" operator="lessThan">
      <formula>0</formula>
    </cfRule>
  </conditionalFormatting>
  <conditionalFormatting sqref="F60">
    <cfRule type="cellIs" dxfId="10736" priority="878" operator="lessThan">
      <formula>0</formula>
    </cfRule>
  </conditionalFormatting>
  <conditionalFormatting sqref="F60">
    <cfRule type="cellIs" dxfId="10735" priority="876" operator="lessThan">
      <formula>0</formula>
    </cfRule>
  </conditionalFormatting>
  <conditionalFormatting sqref="F60">
    <cfRule type="cellIs" dxfId="10734" priority="868" operator="lessThan">
      <formula>0</formula>
    </cfRule>
  </conditionalFormatting>
  <conditionalFormatting sqref="F60">
    <cfRule type="cellIs" dxfId="10733" priority="867" operator="lessThan">
      <formula>0</formula>
    </cfRule>
  </conditionalFormatting>
  <conditionalFormatting sqref="F60">
    <cfRule type="cellIs" dxfId="10732" priority="864" operator="lessThan">
      <formula>0</formula>
    </cfRule>
  </conditionalFormatting>
  <conditionalFormatting sqref="F60">
    <cfRule type="cellIs" dxfId="10731" priority="865" operator="lessThan">
      <formula>0</formula>
    </cfRule>
  </conditionalFormatting>
  <conditionalFormatting sqref="F60">
    <cfRule type="cellIs" dxfId="10730" priority="873" operator="lessThan">
      <formula>0</formula>
    </cfRule>
  </conditionalFormatting>
  <conditionalFormatting sqref="F60">
    <cfRule type="cellIs" dxfId="10729" priority="872" operator="lessThan">
      <formula>0</formula>
    </cfRule>
  </conditionalFormatting>
  <conditionalFormatting sqref="F60">
    <cfRule type="cellIs" dxfId="10728" priority="871" operator="lessThan">
      <formula>0</formula>
    </cfRule>
  </conditionalFormatting>
  <conditionalFormatting sqref="F60">
    <cfRule type="cellIs" dxfId="10727" priority="874" operator="lessThan">
      <formula>0</formula>
    </cfRule>
  </conditionalFormatting>
  <conditionalFormatting sqref="F60">
    <cfRule type="cellIs" dxfId="10726" priority="875" operator="lessThan">
      <formula>0</formula>
    </cfRule>
  </conditionalFormatting>
  <conditionalFormatting sqref="F60">
    <cfRule type="cellIs" dxfId="10725" priority="870" operator="lessThan">
      <formula>0</formula>
    </cfRule>
  </conditionalFormatting>
  <conditionalFormatting sqref="F60">
    <cfRule type="cellIs" dxfId="10724" priority="869" operator="lessThan">
      <formula>0</formula>
    </cfRule>
  </conditionalFormatting>
  <conditionalFormatting sqref="F60">
    <cfRule type="cellIs" dxfId="10723" priority="866" operator="lessThan">
      <formula>0</formula>
    </cfRule>
  </conditionalFormatting>
  <conditionalFormatting sqref="F60">
    <cfRule type="cellIs" dxfId="10722" priority="845" operator="lessThan">
      <formula>0</formula>
    </cfRule>
  </conditionalFormatting>
  <conditionalFormatting sqref="F60">
    <cfRule type="cellIs" dxfId="10721" priority="846" operator="lessThan">
      <formula>0</formula>
    </cfRule>
  </conditionalFormatting>
  <conditionalFormatting sqref="F60">
    <cfRule type="cellIs" dxfId="10720" priority="844" operator="lessThan">
      <formula>0</formula>
    </cfRule>
  </conditionalFormatting>
  <conditionalFormatting sqref="F60">
    <cfRule type="cellIs" dxfId="10719" priority="842" operator="lessThan">
      <formula>0</formula>
    </cfRule>
  </conditionalFormatting>
  <conditionalFormatting sqref="F60">
    <cfRule type="cellIs" dxfId="10718" priority="843" operator="lessThan">
      <formula>0</formula>
    </cfRule>
  </conditionalFormatting>
  <conditionalFormatting sqref="F60">
    <cfRule type="cellIs" dxfId="10717" priority="839" operator="lessThan">
      <formula>0</formula>
    </cfRule>
  </conditionalFormatting>
  <conditionalFormatting sqref="F60">
    <cfRule type="cellIs" dxfId="10716" priority="837" operator="lessThan">
      <formula>0</formula>
    </cfRule>
  </conditionalFormatting>
  <conditionalFormatting sqref="F60">
    <cfRule type="cellIs" dxfId="10715" priority="838" operator="lessThan">
      <formula>0</formula>
    </cfRule>
  </conditionalFormatting>
  <conditionalFormatting sqref="F60">
    <cfRule type="cellIs" dxfId="10714" priority="835" operator="lessThan">
      <formula>0</formula>
    </cfRule>
  </conditionalFormatting>
  <conditionalFormatting sqref="F60">
    <cfRule type="cellIs" dxfId="10713" priority="836" operator="lessThan">
      <formula>0</formula>
    </cfRule>
  </conditionalFormatting>
  <conditionalFormatting sqref="F60">
    <cfRule type="cellIs" dxfId="10712" priority="832" operator="lessThan">
      <formula>0</formula>
    </cfRule>
  </conditionalFormatting>
  <conditionalFormatting sqref="F60">
    <cfRule type="cellIs" dxfId="10711" priority="829" operator="lessThan">
      <formula>0</formula>
    </cfRule>
  </conditionalFormatting>
  <conditionalFormatting sqref="F60">
    <cfRule type="cellIs" dxfId="10710" priority="863" operator="lessThan">
      <formula>0</formula>
    </cfRule>
  </conditionalFormatting>
  <conditionalFormatting sqref="F60">
    <cfRule type="cellIs" dxfId="10709" priority="834" operator="lessThan">
      <formula>0</formula>
    </cfRule>
  </conditionalFormatting>
  <conditionalFormatting sqref="F60">
    <cfRule type="cellIs" dxfId="10708" priority="833" operator="lessThan">
      <formula>0</formula>
    </cfRule>
  </conditionalFormatting>
  <conditionalFormatting sqref="F60">
    <cfRule type="cellIs" dxfId="10707" priority="830" operator="lessThan">
      <formula>0</formula>
    </cfRule>
  </conditionalFormatting>
  <conditionalFormatting sqref="F60">
    <cfRule type="cellIs" dxfId="10706" priority="862" operator="lessThan">
      <formula>0</formula>
    </cfRule>
  </conditionalFormatting>
  <conditionalFormatting sqref="F60">
    <cfRule type="cellIs" dxfId="10705" priority="851" operator="lessThan">
      <formula>0</formula>
    </cfRule>
  </conditionalFormatting>
  <conditionalFormatting sqref="F60">
    <cfRule type="cellIs" dxfId="10704" priority="850" operator="lessThan">
      <formula>0</formula>
    </cfRule>
  </conditionalFormatting>
  <conditionalFormatting sqref="F60">
    <cfRule type="cellIs" dxfId="10703" priority="860" operator="lessThan">
      <formula>0</formula>
    </cfRule>
  </conditionalFormatting>
  <conditionalFormatting sqref="F60">
    <cfRule type="cellIs" dxfId="10702" priority="861" operator="lessThan">
      <formula>0</formula>
    </cfRule>
  </conditionalFormatting>
  <conditionalFormatting sqref="F60">
    <cfRule type="cellIs" dxfId="10701" priority="859" operator="lessThan">
      <formula>0</formula>
    </cfRule>
  </conditionalFormatting>
  <conditionalFormatting sqref="F60">
    <cfRule type="cellIs" dxfId="10700" priority="858" operator="lessThan">
      <formula>0</formula>
    </cfRule>
  </conditionalFormatting>
  <conditionalFormatting sqref="F60">
    <cfRule type="cellIs" dxfId="10699" priority="857" operator="lessThan">
      <formula>0</formula>
    </cfRule>
  </conditionalFormatting>
  <conditionalFormatting sqref="F60">
    <cfRule type="cellIs" dxfId="10698" priority="856" operator="lessThan">
      <formula>0</formula>
    </cfRule>
  </conditionalFormatting>
  <conditionalFormatting sqref="F60">
    <cfRule type="cellIs" dxfId="10697" priority="855" operator="lessThan">
      <formula>0</formula>
    </cfRule>
  </conditionalFormatting>
  <conditionalFormatting sqref="F60">
    <cfRule type="cellIs" dxfId="10696" priority="853" operator="lessThan">
      <formula>0</formula>
    </cfRule>
  </conditionalFormatting>
  <conditionalFormatting sqref="F60">
    <cfRule type="cellIs" dxfId="10695" priority="852" operator="lessThan">
      <formula>0</formula>
    </cfRule>
  </conditionalFormatting>
  <conditionalFormatting sqref="F60">
    <cfRule type="cellIs" dxfId="10694" priority="854" operator="lessThan">
      <formula>0</formula>
    </cfRule>
  </conditionalFormatting>
  <conditionalFormatting sqref="F60">
    <cfRule type="cellIs" dxfId="10693" priority="849" operator="lessThan">
      <formula>0</formula>
    </cfRule>
  </conditionalFormatting>
  <conditionalFormatting sqref="F60">
    <cfRule type="cellIs" dxfId="10692" priority="847" operator="lessThan">
      <formula>0</formula>
    </cfRule>
  </conditionalFormatting>
  <conditionalFormatting sqref="F60">
    <cfRule type="cellIs" dxfId="10691" priority="848" operator="lessThan">
      <formula>0</formula>
    </cfRule>
  </conditionalFormatting>
  <conditionalFormatting sqref="F60">
    <cfRule type="cellIs" dxfId="10690" priority="841" operator="lessThan">
      <formula>0</formula>
    </cfRule>
  </conditionalFormatting>
  <conditionalFormatting sqref="F60">
    <cfRule type="cellIs" dxfId="10689" priority="840" operator="lessThan">
      <formula>0</formula>
    </cfRule>
  </conditionalFormatting>
  <conditionalFormatting sqref="F60">
    <cfRule type="cellIs" dxfId="10688" priority="831" operator="lessThan">
      <formula>0</formula>
    </cfRule>
  </conditionalFormatting>
  <conditionalFormatting sqref="F60">
    <cfRule type="cellIs" dxfId="10687" priority="827" operator="lessThan">
      <formula>0</formula>
    </cfRule>
  </conditionalFormatting>
  <conditionalFormatting sqref="F60">
    <cfRule type="cellIs" dxfId="10686" priority="828" operator="lessThan">
      <formula>0</formula>
    </cfRule>
  </conditionalFormatting>
  <conditionalFormatting sqref="F60">
    <cfRule type="cellIs" dxfId="10685" priority="825" operator="lessThan">
      <formula>0</formula>
    </cfRule>
  </conditionalFormatting>
  <conditionalFormatting sqref="F60">
    <cfRule type="cellIs" dxfId="10684" priority="824" operator="lessThan">
      <formula>0</formula>
    </cfRule>
  </conditionalFormatting>
  <conditionalFormatting sqref="F60">
    <cfRule type="cellIs" dxfId="10683" priority="826" operator="lessThan">
      <formula>0</formula>
    </cfRule>
  </conditionalFormatting>
  <conditionalFormatting sqref="F60">
    <cfRule type="cellIs" dxfId="10682" priority="823" operator="lessThan">
      <formula>0</formula>
    </cfRule>
  </conditionalFormatting>
  <conditionalFormatting sqref="F60">
    <cfRule type="cellIs" dxfId="10681" priority="821" operator="lessThan">
      <formula>0</formula>
    </cfRule>
  </conditionalFormatting>
  <conditionalFormatting sqref="F60">
    <cfRule type="cellIs" dxfId="10680" priority="822" operator="lessThan">
      <formula>0</formula>
    </cfRule>
  </conditionalFormatting>
  <conditionalFormatting sqref="F60">
    <cfRule type="cellIs" dxfId="10679" priority="819" operator="lessThan">
      <formula>0</formula>
    </cfRule>
  </conditionalFormatting>
  <conditionalFormatting sqref="F60">
    <cfRule type="cellIs" dxfId="10678" priority="820" operator="lessThan">
      <formula>0</formula>
    </cfRule>
  </conditionalFormatting>
  <conditionalFormatting sqref="F60">
    <cfRule type="cellIs" dxfId="10677" priority="816" operator="lessThan">
      <formula>0</formula>
    </cfRule>
  </conditionalFormatting>
  <conditionalFormatting sqref="F60">
    <cfRule type="cellIs" dxfId="10676" priority="817" operator="lessThan">
      <formula>0</formula>
    </cfRule>
  </conditionalFormatting>
  <conditionalFormatting sqref="F60">
    <cfRule type="cellIs" dxfId="10675" priority="818" operator="lessThan">
      <formula>0</formula>
    </cfRule>
  </conditionalFormatting>
  <conditionalFormatting sqref="G61">
    <cfRule type="cellIs" dxfId="10674" priority="815" operator="lessThan">
      <formula>0</formula>
    </cfRule>
  </conditionalFormatting>
  <conditionalFormatting sqref="F61">
    <cfRule type="cellIs" dxfId="10673" priority="806" operator="lessThan">
      <formula>0</formula>
    </cfRule>
  </conditionalFormatting>
  <conditionalFormatting sqref="F61">
    <cfRule type="cellIs" dxfId="10672" priority="812" operator="lessThan">
      <formula>0</formula>
    </cfRule>
  </conditionalFormatting>
  <conditionalFormatting sqref="F61">
    <cfRule type="cellIs" dxfId="10671" priority="811" operator="lessThan">
      <formula>0</formula>
    </cfRule>
  </conditionalFormatting>
  <conditionalFormatting sqref="F61">
    <cfRule type="cellIs" dxfId="10670" priority="813" operator="lessThan">
      <formula>0</formula>
    </cfRule>
  </conditionalFormatting>
  <conditionalFormatting sqref="F61">
    <cfRule type="cellIs" dxfId="10669" priority="810" operator="lessThan">
      <formula>0</formula>
    </cfRule>
  </conditionalFormatting>
  <conditionalFormatting sqref="F61">
    <cfRule type="cellIs" dxfId="10668" priority="814" operator="lessThan">
      <formula>0</formula>
    </cfRule>
  </conditionalFormatting>
  <conditionalFormatting sqref="F61">
    <cfRule type="cellIs" dxfId="10667" priority="809" operator="lessThan">
      <formula>0</formula>
    </cfRule>
  </conditionalFormatting>
  <conditionalFormatting sqref="F61">
    <cfRule type="cellIs" dxfId="10666" priority="807" operator="lessThan">
      <formula>0</formula>
    </cfRule>
  </conditionalFormatting>
  <conditionalFormatting sqref="F61">
    <cfRule type="cellIs" dxfId="10665" priority="808" operator="lessThan">
      <formula>0</formula>
    </cfRule>
  </conditionalFormatting>
  <conditionalFormatting sqref="F61">
    <cfRule type="cellIs" dxfId="10664" priority="805" operator="lessThan">
      <formula>0</formula>
    </cfRule>
  </conditionalFormatting>
  <conditionalFormatting sqref="F61">
    <cfRule type="cellIs" dxfId="10663" priority="804" operator="lessThan">
      <formula>0</formula>
    </cfRule>
  </conditionalFormatting>
  <conditionalFormatting sqref="F61">
    <cfRule type="cellIs" dxfId="10662" priority="802" operator="lessThan">
      <formula>0</formula>
    </cfRule>
  </conditionalFormatting>
  <conditionalFormatting sqref="F61">
    <cfRule type="cellIs" dxfId="10661" priority="803" operator="lessThan">
      <formula>0</formula>
    </cfRule>
  </conditionalFormatting>
  <conditionalFormatting sqref="G50">
    <cfRule type="cellIs" dxfId="10660" priority="624" operator="lessThan">
      <formula>0</formula>
    </cfRule>
  </conditionalFormatting>
  <conditionalFormatting sqref="F50">
    <cfRule type="cellIs" dxfId="10659" priority="615" operator="lessThan">
      <formula>0</formula>
    </cfRule>
  </conditionalFormatting>
  <conditionalFormatting sqref="F50">
    <cfRule type="cellIs" dxfId="10658" priority="621" operator="lessThan">
      <formula>0</formula>
    </cfRule>
  </conditionalFormatting>
  <conditionalFormatting sqref="F50">
    <cfRule type="cellIs" dxfId="10657" priority="620" operator="lessThan">
      <formula>0</formula>
    </cfRule>
  </conditionalFormatting>
  <conditionalFormatting sqref="F50">
    <cfRule type="cellIs" dxfId="10656" priority="622" operator="lessThan">
      <formula>0</formula>
    </cfRule>
  </conditionalFormatting>
  <conditionalFormatting sqref="F50">
    <cfRule type="cellIs" dxfId="10655" priority="573" operator="lessThan">
      <formula>0</formula>
    </cfRule>
  </conditionalFormatting>
  <conditionalFormatting sqref="F50">
    <cfRule type="cellIs" dxfId="10654" priority="572" operator="lessThan">
      <formula>0</formula>
    </cfRule>
  </conditionalFormatting>
  <conditionalFormatting sqref="F50">
    <cfRule type="cellIs" dxfId="10653" priority="571" operator="lessThan">
      <formula>0</formula>
    </cfRule>
  </conditionalFormatting>
  <conditionalFormatting sqref="F50">
    <cfRule type="cellIs" dxfId="10652" priority="525" operator="lessThan">
      <formula>0</formula>
    </cfRule>
  </conditionalFormatting>
  <conditionalFormatting sqref="F50">
    <cfRule type="cellIs" dxfId="10651" priority="526" operator="lessThan">
      <formula>0</formula>
    </cfRule>
  </conditionalFormatting>
  <conditionalFormatting sqref="F50">
    <cfRule type="cellIs" dxfId="10650" priority="524" operator="lessThan">
      <formula>0</formula>
    </cfRule>
  </conditionalFormatting>
  <conditionalFormatting sqref="F50">
    <cfRule type="cellIs" dxfId="10649" priority="591" operator="lessThan">
      <formula>0</formula>
    </cfRule>
  </conditionalFormatting>
  <conditionalFormatting sqref="F50">
    <cfRule type="cellIs" dxfId="10648" priority="590" operator="lessThan">
      <formula>0</formula>
    </cfRule>
  </conditionalFormatting>
  <conditionalFormatting sqref="F50">
    <cfRule type="cellIs" dxfId="10647" priority="589" operator="lessThan">
      <formula>0</formula>
    </cfRule>
  </conditionalFormatting>
  <conditionalFormatting sqref="F50">
    <cfRule type="cellIs" dxfId="10646" priority="582" operator="lessThan">
      <formula>0</formula>
    </cfRule>
  </conditionalFormatting>
  <conditionalFormatting sqref="F50">
    <cfRule type="cellIs" dxfId="10645" priority="580" operator="lessThan">
      <formula>0</formula>
    </cfRule>
  </conditionalFormatting>
  <conditionalFormatting sqref="F50">
    <cfRule type="cellIs" dxfId="10644" priority="581" operator="lessThan">
      <formula>0</formula>
    </cfRule>
  </conditionalFormatting>
  <conditionalFormatting sqref="F50">
    <cfRule type="cellIs" dxfId="10643" priority="592" operator="lessThan">
      <formula>0</formula>
    </cfRule>
  </conditionalFormatting>
  <conditionalFormatting sqref="F50">
    <cfRule type="cellIs" dxfId="10642" priority="575" operator="lessThan">
      <formula>0</formula>
    </cfRule>
  </conditionalFormatting>
  <conditionalFormatting sqref="F50">
    <cfRule type="cellIs" dxfId="10641" priority="579" operator="lessThan">
      <formula>0</formula>
    </cfRule>
  </conditionalFormatting>
  <conditionalFormatting sqref="F50">
    <cfRule type="cellIs" dxfId="10640" priority="578" operator="lessThan">
      <formula>0</formula>
    </cfRule>
  </conditionalFormatting>
  <conditionalFormatting sqref="F50">
    <cfRule type="cellIs" dxfId="10639" priority="577" operator="lessThan">
      <formula>0</formula>
    </cfRule>
  </conditionalFormatting>
  <conditionalFormatting sqref="F50">
    <cfRule type="cellIs" dxfId="10638" priority="576" operator="lessThan">
      <formula>0</formula>
    </cfRule>
  </conditionalFormatting>
  <conditionalFormatting sqref="F50">
    <cfRule type="cellIs" dxfId="10637" priority="574" operator="lessThan">
      <formula>0</formula>
    </cfRule>
  </conditionalFormatting>
  <conditionalFormatting sqref="F50">
    <cfRule type="cellIs" dxfId="10636" priority="567" operator="lessThan">
      <formula>0</formula>
    </cfRule>
  </conditionalFormatting>
  <conditionalFormatting sqref="F50">
    <cfRule type="cellIs" dxfId="10635" priority="566" operator="lessThan">
      <formula>0</formula>
    </cfRule>
  </conditionalFormatting>
  <conditionalFormatting sqref="F50">
    <cfRule type="cellIs" dxfId="10634" priority="596" operator="lessThan">
      <formula>0</formula>
    </cfRule>
  </conditionalFormatting>
  <conditionalFormatting sqref="F50">
    <cfRule type="cellIs" dxfId="10633" priority="595" operator="lessThan">
      <formula>0</formula>
    </cfRule>
  </conditionalFormatting>
  <conditionalFormatting sqref="F50">
    <cfRule type="cellIs" dxfId="10632" priority="594" operator="lessThan">
      <formula>0</formula>
    </cfRule>
  </conditionalFormatting>
  <conditionalFormatting sqref="F50">
    <cfRule type="cellIs" dxfId="10631" priority="593" operator="lessThan">
      <formula>0</formula>
    </cfRule>
  </conditionalFormatting>
  <conditionalFormatting sqref="F50">
    <cfRule type="cellIs" dxfId="10630" priority="619" operator="lessThan">
      <formula>0</formula>
    </cfRule>
  </conditionalFormatting>
  <conditionalFormatting sqref="F50">
    <cfRule type="cellIs" dxfId="10629" priority="570" operator="lessThan">
      <formula>0</formula>
    </cfRule>
  </conditionalFormatting>
  <conditionalFormatting sqref="F50">
    <cfRule type="cellIs" dxfId="10628" priority="569" operator="lessThan">
      <formula>0</formula>
    </cfRule>
  </conditionalFormatting>
  <conditionalFormatting sqref="F50">
    <cfRule type="cellIs" dxfId="10627" priority="606" operator="lessThan">
      <formula>0</formula>
    </cfRule>
  </conditionalFormatting>
  <conditionalFormatting sqref="F50">
    <cfRule type="cellIs" dxfId="10626" priority="623" operator="lessThan">
      <formula>0</formula>
    </cfRule>
  </conditionalFormatting>
  <conditionalFormatting sqref="F50">
    <cfRule type="cellIs" dxfId="10625" priority="618" operator="lessThan">
      <formula>0</formula>
    </cfRule>
  </conditionalFormatting>
  <conditionalFormatting sqref="F50">
    <cfRule type="cellIs" dxfId="10624" priority="616" operator="lessThan">
      <formula>0</formula>
    </cfRule>
  </conditionalFormatting>
  <conditionalFormatting sqref="F50">
    <cfRule type="cellIs" dxfId="10623" priority="617" operator="lessThan">
      <formula>0</formula>
    </cfRule>
  </conditionalFormatting>
  <conditionalFormatting sqref="F50">
    <cfRule type="cellIs" dxfId="10622" priority="614" operator="lessThan">
      <formula>0</formula>
    </cfRule>
  </conditionalFormatting>
  <conditionalFormatting sqref="F50">
    <cfRule type="cellIs" dxfId="10621" priority="613" operator="lessThan">
      <formula>0</formula>
    </cfRule>
  </conditionalFormatting>
  <conditionalFormatting sqref="F50">
    <cfRule type="cellIs" dxfId="10620" priority="611" operator="lessThan">
      <formula>0</formula>
    </cfRule>
  </conditionalFormatting>
  <conditionalFormatting sqref="F50">
    <cfRule type="cellIs" dxfId="10619" priority="612" operator="lessThan">
      <formula>0</formula>
    </cfRule>
  </conditionalFormatting>
  <conditionalFormatting sqref="F50">
    <cfRule type="cellIs" dxfId="10618" priority="610" operator="lessThan">
      <formula>0</formula>
    </cfRule>
  </conditionalFormatting>
  <conditionalFormatting sqref="F50">
    <cfRule type="cellIs" dxfId="10617" priority="609" operator="lessThan">
      <formula>0</formula>
    </cfRule>
  </conditionalFormatting>
  <conditionalFormatting sqref="F50">
    <cfRule type="cellIs" dxfId="10616" priority="607" operator="lessThan">
      <formula>0</formula>
    </cfRule>
  </conditionalFormatting>
  <conditionalFormatting sqref="F50">
    <cfRule type="cellIs" dxfId="10615" priority="608" operator="lessThan">
      <formula>0</formula>
    </cfRule>
  </conditionalFormatting>
  <conditionalFormatting sqref="F50">
    <cfRule type="cellIs" dxfId="10614" priority="605" operator="lessThan">
      <formula>0</formula>
    </cfRule>
  </conditionalFormatting>
  <conditionalFormatting sqref="F50">
    <cfRule type="cellIs" dxfId="10613" priority="603" operator="lessThan">
      <formula>0</formula>
    </cfRule>
  </conditionalFormatting>
  <conditionalFormatting sqref="F50">
    <cfRule type="cellIs" dxfId="10612" priority="604" operator="lessThan">
      <formula>0</formula>
    </cfRule>
  </conditionalFormatting>
  <conditionalFormatting sqref="F50">
    <cfRule type="cellIs" dxfId="10611" priority="602" operator="lessThan">
      <formula>0</formula>
    </cfRule>
  </conditionalFormatting>
  <conditionalFormatting sqref="F50">
    <cfRule type="cellIs" dxfId="10610" priority="601" operator="lessThan">
      <formula>0</formula>
    </cfRule>
  </conditionalFormatting>
  <conditionalFormatting sqref="F50">
    <cfRule type="cellIs" dxfId="10609" priority="600" operator="lessThan">
      <formula>0</formula>
    </cfRule>
  </conditionalFormatting>
  <conditionalFormatting sqref="F50">
    <cfRule type="cellIs" dxfId="10608" priority="598" operator="lessThan">
      <formula>0</formula>
    </cfRule>
  </conditionalFormatting>
  <conditionalFormatting sqref="F50">
    <cfRule type="cellIs" dxfId="10607" priority="599" operator="lessThan">
      <formula>0</formula>
    </cfRule>
  </conditionalFormatting>
  <conditionalFormatting sqref="F50">
    <cfRule type="cellIs" dxfId="10606" priority="597" operator="lessThan">
      <formula>0</formula>
    </cfRule>
  </conditionalFormatting>
  <conditionalFormatting sqref="F50">
    <cfRule type="cellIs" dxfId="10605" priority="537" operator="lessThan">
      <formula>0</formula>
    </cfRule>
  </conditionalFormatting>
  <conditionalFormatting sqref="F50">
    <cfRule type="cellIs" dxfId="10604" priority="535" operator="lessThan">
      <formula>0</formula>
    </cfRule>
  </conditionalFormatting>
  <conditionalFormatting sqref="F50">
    <cfRule type="cellIs" dxfId="10603" priority="536" operator="lessThan">
      <formula>0</formula>
    </cfRule>
  </conditionalFormatting>
  <conditionalFormatting sqref="F50">
    <cfRule type="cellIs" dxfId="10602" priority="534" operator="lessThan">
      <formula>0</formula>
    </cfRule>
  </conditionalFormatting>
  <conditionalFormatting sqref="F50">
    <cfRule type="cellIs" dxfId="10601" priority="533" operator="lessThan">
      <formula>0</formula>
    </cfRule>
  </conditionalFormatting>
  <conditionalFormatting sqref="F50">
    <cfRule type="cellIs" dxfId="10600" priority="532" operator="lessThan">
      <formula>0</formula>
    </cfRule>
  </conditionalFormatting>
  <conditionalFormatting sqref="F50">
    <cfRule type="cellIs" dxfId="10599" priority="531" operator="lessThan">
      <formula>0</formula>
    </cfRule>
  </conditionalFormatting>
  <conditionalFormatting sqref="F50">
    <cfRule type="cellIs" dxfId="10598" priority="522" operator="lessThan">
      <formula>0</formula>
    </cfRule>
  </conditionalFormatting>
  <conditionalFormatting sqref="F50">
    <cfRule type="cellIs" dxfId="10597" priority="523" operator="lessThan">
      <formula>0</formula>
    </cfRule>
  </conditionalFormatting>
  <conditionalFormatting sqref="F50">
    <cfRule type="cellIs" dxfId="10596" priority="556" operator="lessThan">
      <formula>0</formula>
    </cfRule>
  </conditionalFormatting>
  <conditionalFormatting sqref="F50">
    <cfRule type="cellIs" dxfId="10595" priority="555" operator="lessThan">
      <formula>0</formula>
    </cfRule>
  </conditionalFormatting>
  <conditionalFormatting sqref="F50">
    <cfRule type="cellIs" dxfId="10594" priority="583" operator="lessThan">
      <formula>0</formula>
    </cfRule>
  </conditionalFormatting>
  <conditionalFormatting sqref="F50">
    <cfRule type="cellIs" dxfId="10593" priority="530" operator="lessThan">
      <formula>0</formula>
    </cfRule>
  </conditionalFormatting>
  <conditionalFormatting sqref="F50">
    <cfRule type="cellIs" dxfId="10592" priority="542" operator="lessThan">
      <formula>0</formula>
    </cfRule>
  </conditionalFormatting>
  <conditionalFormatting sqref="F50">
    <cfRule type="cellIs" dxfId="10591" priority="543" operator="lessThan">
      <formula>0</formula>
    </cfRule>
  </conditionalFormatting>
  <conditionalFormatting sqref="F50">
    <cfRule type="cellIs" dxfId="10590" priority="541" operator="lessThan">
      <formula>0</formula>
    </cfRule>
  </conditionalFormatting>
  <conditionalFormatting sqref="F50">
    <cfRule type="cellIs" dxfId="10589" priority="540" operator="lessThan">
      <formula>0</formula>
    </cfRule>
  </conditionalFormatting>
  <conditionalFormatting sqref="F50">
    <cfRule type="cellIs" dxfId="10588" priority="538" operator="lessThan">
      <formula>0</formula>
    </cfRule>
  </conditionalFormatting>
  <conditionalFormatting sqref="F50">
    <cfRule type="cellIs" dxfId="10587" priority="539" operator="lessThan">
      <formula>0</formula>
    </cfRule>
  </conditionalFormatting>
  <conditionalFormatting sqref="F50">
    <cfRule type="cellIs" dxfId="10586" priority="564" operator="lessThan">
      <formula>0</formula>
    </cfRule>
  </conditionalFormatting>
  <conditionalFormatting sqref="F50">
    <cfRule type="cellIs" dxfId="10585" priority="565" operator="lessThan">
      <formula>0</formula>
    </cfRule>
  </conditionalFormatting>
  <conditionalFormatting sqref="F50">
    <cfRule type="cellIs" dxfId="10584" priority="563" operator="lessThan">
      <formula>0</formula>
    </cfRule>
  </conditionalFormatting>
  <conditionalFormatting sqref="F50">
    <cfRule type="cellIs" dxfId="10583" priority="547" operator="lessThan">
      <formula>0</formula>
    </cfRule>
  </conditionalFormatting>
  <conditionalFormatting sqref="F50">
    <cfRule type="cellIs" dxfId="10582" priority="546" operator="lessThan">
      <formula>0</formula>
    </cfRule>
  </conditionalFormatting>
  <conditionalFormatting sqref="F50">
    <cfRule type="cellIs" dxfId="10581" priority="521" operator="lessThan">
      <formula>0</formula>
    </cfRule>
  </conditionalFormatting>
  <conditionalFormatting sqref="F50">
    <cfRule type="cellIs" dxfId="10580" priority="520" operator="lessThan">
      <formula>0</formula>
    </cfRule>
  </conditionalFormatting>
  <conditionalFormatting sqref="F50">
    <cfRule type="cellIs" dxfId="10579" priority="519" operator="lessThan">
      <formula>0</formula>
    </cfRule>
  </conditionalFormatting>
  <conditionalFormatting sqref="F50">
    <cfRule type="cellIs" dxfId="10578" priority="518" operator="lessThan">
      <formula>0</formula>
    </cfRule>
  </conditionalFormatting>
  <conditionalFormatting sqref="F50">
    <cfRule type="cellIs" dxfId="10577" priority="517" operator="lessThan">
      <formula>0</formula>
    </cfRule>
  </conditionalFormatting>
  <conditionalFormatting sqref="F50">
    <cfRule type="cellIs" dxfId="10576" priority="516" operator="lessThan">
      <formula>0</formula>
    </cfRule>
  </conditionalFormatting>
  <conditionalFormatting sqref="F50">
    <cfRule type="cellIs" dxfId="10575" priority="514" operator="lessThan">
      <formula>0</formula>
    </cfRule>
  </conditionalFormatting>
  <conditionalFormatting sqref="F50">
    <cfRule type="cellIs" dxfId="10574" priority="512" operator="lessThan">
      <formula>0</formula>
    </cfRule>
  </conditionalFormatting>
  <conditionalFormatting sqref="F50">
    <cfRule type="cellIs" dxfId="10573" priority="513" operator="lessThan">
      <formula>0</formula>
    </cfRule>
  </conditionalFormatting>
  <conditionalFormatting sqref="F50">
    <cfRule type="cellIs" dxfId="10572" priority="511" operator="lessThan">
      <formula>0</formula>
    </cfRule>
  </conditionalFormatting>
  <conditionalFormatting sqref="F50">
    <cfRule type="cellIs" dxfId="10571" priority="588" operator="lessThan">
      <formula>0</formula>
    </cfRule>
  </conditionalFormatting>
  <conditionalFormatting sqref="F50">
    <cfRule type="cellIs" dxfId="10570" priority="587" operator="lessThan">
      <formula>0</formula>
    </cfRule>
  </conditionalFormatting>
  <conditionalFormatting sqref="F50">
    <cfRule type="cellIs" dxfId="10569" priority="585" operator="lessThan">
      <formula>0</formula>
    </cfRule>
  </conditionalFormatting>
  <conditionalFormatting sqref="F50">
    <cfRule type="cellIs" dxfId="10568" priority="586" operator="lessThan">
      <formula>0</formula>
    </cfRule>
  </conditionalFormatting>
  <conditionalFormatting sqref="F50">
    <cfRule type="cellIs" dxfId="10567" priority="584" operator="lessThan">
      <formula>0</formula>
    </cfRule>
  </conditionalFormatting>
  <conditionalFormatting sqref="F50">
    <cfRule type="cellIs" dxfId="10566" priority="568" operator="lessThan">
      <formula>0</formula>
    </cfRule>
  </conditionalFormatting>
  <conditionalFormatting sqref="F50">
    <cfRule type="cellIs" dxfId="10565" priority="561" operator="lessThan">
      <formula>0</formula>
    </cfRule>
  </conditionalFormatting>
  <conditionalFormatting sqref="F50">
    <cfRule type="cellIs" dxfId="10564" priority="560" operator="lessThan">
      <formula>0</formula>
    </cfRule>
  </conditionalFormatting>
  <conditionalFormatting sqref="F50">
    <cfRule type="cellIs" dxfId="10563" priority="558" operator="lessThan">
      <formula>0</formula>
    </cfRule>
  </conditionalFormatting>
  <conditionalFormatting sqref="F50">
    <cfRule type="cellIs" dxfId="10562" priority="559" operator="lessThan">
      <formula>0</formula>
    </cfRule>
  </conditionalFormatting>
  <conditionalFormatting sqref="F50">
    <cfRule type="cellIs" dxfId="10561" priority="557" operator="lessThan">
      <formula>0</formula>
    </cfRule>
  </conditionalFormatting>
  <conditionalFormatting sqref="F50">
    <cfRule type="cellIs" dxfId="10560" priority="562" operator="lessThan">
      <formula>0</formula>
    </cfRule>
  </conditionalFormatting>
  <conditionalFormatting sqref="F50">
    <cfRule type="cellIs" dxfId="10559" priority="554" operator="lessThan">
      <formula>0</formula>
    </cfRule>
  </conditionalFormatting>
  <conditionalFormatting sqref="F50">
    <cfRule type="cellIs" dxfId="10558" priority="553" operator="lessThan">
      <formula>0</formula>
    </cfRule>
  </conditionalFormatting>
  <conditionalFormatting sqref="F50">
    <cfRule type="cellIs" dxfId="10557" priority="552" operator="lessThan">
      <formula>0</formula>
    </cfRule>
  </conditionalFormatting>
  <conditionalFormatting sqref="F50">
    <cfRule type="cellIs" dxfId="10556" priority="551" operator="lessThan">
      <formula>0</formula>
    </cfRule>
  </conditionalFormatting>
  <conditionalFormatting sqref="F50">
    <cfRule type="cellIs" dxfId="10555" priority="549" operator="lessThan">
      <formula>0</formula>
    </cfRule>
  </conditionalFormatting>
  <conditionalFormatting sqref="F50">
    <cfRule type="cellIs" dxfId="10554" priority="550" operator="lessThan">
      <formula>0</formula>
    </cfRule>
  </conditionalFormatting>
  <conditionalFormatting sqref="F50">
    <cfRule type="cellIs" dxfId="10553" priority="548" operator="lessThan">
      <formula>0</formula>
    </cfRule>
  </conditionalFormatting>
  <conditionalFormatting sqref="F50">
    <cfRule type="cellIs" dxfId="10552" priority="545" operator="lessThan">
      <formula>0</formula>
    </cfRule>
  </conditionalFormatting>
  <conditionalFormatting sqref="F50">
    <cfRule type="cellIs" dxfId="10551" priority="544" operator="lessThan">
      <formula>0</formula>
    </cfRule>
  </conditionalFormatting>
  <conditionalFormatting sqref="F50">
    <cfRule type="cellIs" dxfId="10550" priority="515" operator="lessThan">
      <formula>0</formula>
    </cfRule>
  </conditionalFormatting>
  <conditionalFormatting sqref="F50">
    <cfRule type="cellIs" dxfId="10549" priority="529" operator="lessThan">
      <formula>0</formula>
    </cfRule>
  </conditionalFormatting>
  <conditionalFormatting sqref="F50">
    <cfRule type="cellIs" dxfId="10548" priority="528" operator="lessThan">
      <formula>0</formula>
    </cfRule>
  </conditionalFormatting>
  <conditionalFormatting sqref="F50">
    <cfRule type="cellIs" dxfId="10547" priority="527" operator="lessThan">
      <formula>0</formula>
    </cfRule>
  </conditionalFormatting>
  <conditionalFormatting sqref="F50">
    <cfRule type="cellIs" dxfId="10546" priority="509" operator="lessThan">
      <formula>0</formula>
    </cfRule>
  </conditionalFormatting>
  <conditionalFormatting sqref="F50">
    <cfRule type="cellIs" dxfId="10545" priority="510" operator="lessThan">
      <formula>0</formula>
    </cfRule>
  </conditionalFormatting>
  <conditionalFormatting sqref="F50">
    <cfRule type="cellIs" dxfId="10544" priority="508" operator="lessThan">
      <formula>0</formula>
    </cfRule>
  </conditionalFormatting>
  <conditionalFormatting sqref="F50">
    <cfRule type="cellIs" dxfId="10543" priority="500" operator="lessThan">
      <formula>0</formula>
    </cfRule>
  </conditionalFormatting>
  <conditionalFormatting sqref="F50">
    <cfRule type="cellIs" dxfId="10542" priority="499" operator="lessThan">
      <formula>0</formula>
    </cfRule>
  </conditionalFormatting>
  <conditionalFormatting sqref="F50">
    <cfRule type="cellIs" dxfId="10541" priority="496" operator="lessThan">
      <formula>0</formula>
    </cfRule>
  </conditionalFormatting>
  <conditionalFormatting sqref="F50">
    <cfRule type="cellIs" dxfId="10540" priority="497" operator="lessThan">
      <formula>0</formula>
    </cfRule>
  </conditionalFormatting>
  <conditionalFormatting sqref="F50">
    <cfRule type="cellIs" dxfId="10539" priority="505" operator="lessThan">
      <formula>0</formula>
    </cfRule>
  </conditionalFormatting>
  <conditionalFormatting sqref="F50">
    <cfRule type="cellIs" dxfId="10538" priority="504" operator="lessThan">
      <formula>0</formula>
    </cfRule>
  </conditionalFormatting>
  <conditionalFormatting sqref="F50">
    <cfRule type="cellIs" dxfId="10537" priority="503" operator="lessThan">
      <formula>0</formula>
    </cfRule>
  </conditionalFormatting>
  <conditionalFormatting sqref="F50">
    <cfRule type="cellIs" dxfId="10536" priority="506" operator="lessThan">
      <formula>0</formula>
    </cfRule>
  </conditionalFormatting>
  <conditionalFormatting sqref="F50">
    <cfRule type="cellIs" dxfId="10535" priority="507" operator="lessThan">
      <formula>0</formula>
    </cfRule>
  </conditionalFormatting>
  <conditionalFormatting sqref="F50">
    <cfRule type="cellIs" dxfId="10534" priority="502" operator="lessThan">
      <formula>0</formula>
    </cfRule>
  </conditionalFormatting>
  <conditionalFormatting sqref="F50">
    <cfRule type="cellIs" dxfId="10533" priority="501" operator="lessThan">
      <formula>0</formula>
    </cfRule>
  </conditionalFormatting>
  <conditionalFormatting sqref="F50">
    <cfRule type="cellIs" dxfId="10532" priority="498" operator="lessThan">
      <formula>0</formula>
    </cfRule>
  </conditionalFormatting>
  <conditionalFormatting sqref="F50">
    <cfRule type="cellIs" dxfId="10531" priority="477" operator="lessThan">
      <formula>0</formula>
    </cfRule>
  </conditionalFormatting>
  <conditionalFormatting sqref="F50">
    <cfRule type="cellIs" dxfId="10530" priority="478" operator="lessThan">
      <formula>0</formula>
    </cfRule>
  </conditionalFormatting>
  <conditionalFormatting sqref="F50">
    <cfRule type="cellIs" dxfId="10529" priority="476" operator="lessThan">
      <formula>0</formula>
    </cfRule>
  </conditionalFormatting>
  <conditionalFormatting sqref="F50">
    <cfRule type="cellIs" dxfId="10528" priority="474" operator="lessThan">
      <formula>0</formula>
    </cfRule>
  </conditionalFormatting>
  <conditionalFormatting sqref="F50">
    <cfRule type="cellIs" dxfId="10527" priority="475" operator="lessThan">
      <formula>0</formula>
    </cfRule>
  </conditionalFormatting>
  <conditionalFormatting sqref="F50">
    <cfRule type="cellIs" dxfId="10526" priority="471" operator="lessThan">
      <formula>0</formula>
    </cfRule>
  </conditionalFormatting>
  <conditionalFormatting sqref="F50">
    <cfRule type="cellIs" dxfId="10525" priority="469" operator="lessThan">
      <formula>0</formula>
    </cfRule>
  </conditionalFormatting>
  <conditionalFormatting sqref="F50">
    <cfRule type="cellIs" dxfId="10524" priority="470" operator="lessThan">
      <formula>0</formula>
    </cfRule>
  </conditionalFormatting>
  <conditionalFormatting sqref="F50">
    <cfRule type="cellIs" dxfId="10523" priority="467" operator="lessThan">
      <formula>0</formula>
    </cfRule>
  </conditionalFormatting>
  <conditionalFormatting sqref="F50">
    <cfRule type="cellIs" dxfId="10522" priority="468" operator="lessThan">
      <formula>0</formula>
    </cfRule>
  </conditionalFormatting>
  <conditionalFormatting sqref="F50">
    <cfRule type="cellIs" dxfId="10521" priority="464" operator="lessThan">
      <formula>0</formula>
    </cfRule>
  </conditionalFormatting>
  <conditionalFormatting sqref="F50">
    <cfRule type="cellIs" dxfId="10520" priority="461" operator="lessThan">
      <formula>0</formula>
    </cfRule>
  </conditionalFormatting>
  <conditionalFormatting sqref="F50">
    <cfRule type="cellIs" dxfId="10519" priority="495" operator="lessThan">
      <formula>0</formula>
    </cfRule>
  </conditionalFormatting>
  <conditionalFormatting sqref="F50">
    <cfRule type="cellIs" dxfId="10518" priority="466" operator="lessThan">
      <formula>0</formula>
    </cfRule>
  </conditionalFormatting>
  <conditionalFormatting sqref="F50">
    <cfRule type="cellIs" dxfId="10517" priority="465" operator="lessThan">
      <formula>0</formula>
    </cfRule>
  </conditionalFormatting>
  <conditionalFormatting sqref="F50">
    <cfRule type="cellIs" dxfId="10516" priority="462" operator="lessThan">
      <formula>0</formula>
    </cfRule>
  </conditionalFormatting>
  <conditionalFormatting sqref="F50">
    <cfRule type="cellIs" dxfId="10515" priority="494" operator="lessThan">
      <formula>0</formula>
    </cfRule>
  </conditionalFormatting>
  <conditionalFormatting sqref="F50">
    <cfRule type="cellIs" dxfId="10514" priority="483" operator="lessThan">
      <formula>0</formula>
    </cfRule>
  </conditionalFormatting>
  <conditionalFormatting sqref="F50">
    <cfRule type="cellIs" dxfId="10513" priority="482" operator="lessThan">
      <formula>0</formula>
    </cfRule>
  </conditionalFormatting>
  <conditionalFormatting sqref="F50">
    <cfRule type="cellIs" dxfId="10512" priority="492" operator="lessThan">
      <formula>0</formula>
    </cfRule>
  </conditionalFormatting>
  <conditionalFormatting sqref="F50">
    <cfRule type="cellIs" dxfId="10511" priority="493" operator="lessThan">
      <formula>0</formula>
    </cfRule>
  </conditionalFormatting>
  <conditionalFormatting sqref="F50">
    <cfRule type="cellIs" dxfId="10510" priority="491" operator="lessThan">
      <formula>0</formula>
    </cfRule>
  </conditionalFormatting>
  <conditionalFormatting sqref="F50">
    <cfRule type="cellIs" dxfId="10509" priority="490" operator="lessThan">
      <formula>0</formula>
    </cfRule>
  </conditionalFormatting>
  <conditionalFormatting sqref="F50">
    <cfRule type="cellIs" dxfId="10508" priority="489" operator="lessThan">
      <formula>0</formula>
    </cfRule>
  </conditionalFormatting>
  <conditionalFormatting sqref="F50">
    <cfRule type="cellIs" dxfId="10507" priority="488" operator="lessThan">
      <formula>0</formula>
    </cfRule>
  </conditionalFormatting>
  <conditionalFormatting sqref="F50">
    <cfRule type="cellIs" dxfId="10506" priority="487" operator="lessThan">
      <formula>0</formula>
    </cfRule>
  </conditionalFormatting>
  <conditionalFormatting sqref="F50">
    <cfRule type="cellIs" dxfId="10505" priority="485" operator="lessThan">
      <formula>0</formula>
    </cfRule>
  </conditionalFormatting>
  <conditionalFormatting sqref="F50">
    <cfRule type="cellIs" dxfId="10504" priority="484" operator="lessThan">
      <formula>0</formula>
    </cfRule>
  </conditionalFormatting>
  <conditionalFormatting sqref="F50">
    <cfRule type="cellIs" dxfId="10503" priority="486" operator="lessThan">
      <formula>0</formula>
    </cfRule>
  </conditionalFormatting>
  <conditionalFormatting sqref="F50">
    <cfRule type="cellIs" dxfId="10502" priority="481" operator="lessThan">
      <formula>0</formula>
    </cfRule>
  </conditionalFormatting>
  <conditionalFormatting sqref="F50">
    <cfRule type="cellIs" dxfId="10501" priority="479" operator="lessThan">
      <formula>0</formula>
    </cfRule>
  </conditionalFormatting>
  <conditionalFormatting sqref="F50">
    <cfRule type="cellIs" dxfId="10500" priority="480" operator="lessThan">
      <formula>0</formula>
    </cfRule>
  </conditionalFormatting>
  <conditionalFormatting sqref="F50">
    <cfRule type="cellIs" dxfId="10499" priority="473" operator="lessThan">
      <formula>0</formula>
    </cfRule>
  </conditionalFormatting>
  <conditionalFormatting sqref="F50">
    <cfRule type="cellIs" dxfId="10498" priority="472" operator="lessThan">
      <formula>0</formula>
    </cfRule>
  </conditionalFormatting>
  <conditionalFormatting sqref="F50">
    <cfRule type="cellIs" dxfId="10497" priority="463" operator="lessThan">
      <formula>0</formula>
    </cfRule>
  </conditionalFormatting>
  <conditionalFormatting sqref="F50">
    <cfRule type="cellIs" dxfId="10496" priority="459" operator="lessThan">
      <formula>0</formula>
    </cfRule>
  </conditionalFormatting>
  <conditionalFormatting sqref="F50">
    <cfRule type="cellIs" dxfId="10495" priority="460" operator="lessThan">
      <formula>0</formula>
    </cfRule>
  </conditionalFormatting>
  <conditionalFormatting sqref="F50">
    <cfRule type="cellIs" dxfId="10494" priority="457" operator="lessThan">
      <formula>0</formula>
    </cfRule>
  </conditionalFormatting>
  <conditionalFormatting sqref="F50">
    <cfRule type="cellIs" dxfId="10493" priority="456" operator="lessThan">
      <formula>0</formula>
    </cfRule>
  </conditionalFormatting>
  <conditionalFormatting sqref="F50">
    <cfRule type="cellIs" dxfId="10492" priority="458" operator="lessThan">
      <formula>0</formula>
    </cfRule>
  </conditionalFormatting>
  <conditionalFormatting sqref="F50">
    <cfRule type="cellIs" dxfId="10491" priority="455" operator="lessThan">
      <formula>0</formula>
    </cfRule>
  </conditionalFormatting>
  <conditionalFormatting sqref="F50">
    <cfRule type="cellIs" dxfId="10490" priority="453" operator="lessThan">
      <formula>0</formula>
    </cfRule>
  </conditionalFormatting>
  <conditionalFormatting sqref="F50">
    <cfRule type="cellIs" dxfId="10489" priority="454" operator="lessThan">
      <formula>0</formula>
    </cfRule>
  </conditionalFormatting>
  <conditionalFormatting sqref="F50">
    <cfRule type="cellIs" dxfId="10488" priority="451" operator="lessThan">
      <formula>0</formula>
    </cfRule>
  </conditionalFormatting>
  <conditionalFormatting sqref="F50">
    <cfRule type="cellIs" dxfId="10487" priority="452" operator="lessThan">
      <formula>0</formula>
    </cfRule>
  </conditionalFormatting>
  <conditionalFormatting sqref="F50">
    <cfRule type="cellIs" dxfId="10486" priority="448" operator="lessThan">
      <formula>0</formula>
    </cfRule>
  </conditionalFormatting>
  <conditionalFormatting sqref="F50">
    <cfRule type="cellIs" dxfId="10485" priority="449" operator="lessThan">
      <formula>0</formula>
    </cfRule>
  </conditionalFormatting>
  <conditionalFormatting sqref="F50">
    <cfRule type="cellIs" dxfId="10484" priority="450" operator="lessThan">
      <formula>0</formula>
    </cfRule>
  </conditionalFormatting>
  <conditionalFormatting sqref="I70">
    <cfRule type="cellIs" dxfId="10483" priority="446" operator="lessThan">
      <formula>0</formula>
    </cfRule>
  </conditionalFormatting>
  <conditionalFormatting sqref="I70">
    <cfRule type="cellIs" dxfId="10482" priority="447" operator="lessThan">
      <formula>0</formula>
    </cfRule>
  </conditionalFormatting>
  <conditionalFormatting sqref="I70">
    <cfRule type="cellIs" dxfId="10481" priority="445" operator="lessThan">
      <formula>0</formula>
    </cfRule>
  </conditionalFormatting>
  <conditionalFormatting sqref="I70">
    <cfRule type="cellIs" dxfId="10480" priority="444" operator="lessThan">
      <formula>0</formula>
    </cfRule>
  </conditionalFormatting>
  <conditionalFormatting sqref="I70">
    <cfRule type="cellIs" dxfId="10479" priority="443" operator="lessThan">
      <formula>0</formula>
    </cfRule>
  </conditionalFormatting>
  <conditionalFormatting sqref="I70">
    <cfRule type="cellIs" dxfId="10478" priority="442" operator="lessThan">
      <formula>0</formula>
    </cfRule>
  </conditionalFormatting>
  <conditionalFormatting sqref="I70">
    <cfRule type="cellIs" dxfId="10477" priority="441" operator="lessThan">
      <formula>0</formula>
    </cfRule>
  </conditionalFormatting>
  <conditionalFormatting sqref="I70">
    <cfRule type="cellIs" dxfId="10476" priority="436" operator="lessThan">
      <formula>0</formula>
    </cfRule>
  </conditionalFormatting>
  <conditionalFormatting sqref="I70">
    <cfRule type="cellIs" dxfId="10475" priority="437" operator="lessThan">
      <formula>0</formula>
    </cfRule>
  </conditionalFormatting>
  <conditionalFormatting sqref="I70">
    <cfRule type="cellIs" dxfId="10474" priority="440" operator="lessThan">
      <formula>0</formula>
    </cfRule>
  </conditionalFormatting>
  <conditionalFormatting sqref="I70">
    <cfRule type="cellIs" dxfId="10473" priority="439" operator="lessThan">
      <formula>0</formula>
    </cfRule>
  </conditionalFormatting>
  <conditionalFormatting sqref="I70">
    <cfRule type="cellIs" dxfId="10472" priority="438" operator="lessThan">
      <formula>0</formula>
    </cfRule>
  </conditionalFormatting>
  <conditionalFormatting sqref="I70">
    <cfRule type="cellIs" dxfId="10471" priority="434" operator="lessThan">
      <formula>0</formula>
    </cfRule>
  </conditionalFormatting>
  <conditionalFormatting sqref="I70">
    <cfRule type="cellIs" dxfId="10470" priority="433" operator="lessThan">
      <formula>0</formula>
    </cfRule>
  </conditionalFormatting>
  <conditionalFormatting sqref="I70">
    <cfRule type="cellIs" dxfId="10469" priority="435" operator="lessThan">
      <formula>0</formula>
    </cfRule>
  </conditionalFormatting>
  <conditionalFormatting sqref="I70">
    <cfRule type="cellIs" dxfId="10468" priority="432" operator="lessThan">
      <formula>0</formula>
    </cfRule>
  </conditionalFormatting>
  <conditionalFormatting sqref="I70">
    <cfRule type="cellIs" dxfId="10467" priority="431" operator="lessThan">
      <formula>0</formula>
    </cfRule>
  </conditionalFormatting>
  <conditionalFormatting sqref="I70">
    <cfRule type="cellIs" dxfId="10466" priority="424" operator="lessThan">
      <formula>0</formula>
    </cfRule>
  </conditionalFormatting>
  <conditionalFormatting sqref="I70">
    <cfRule type="cellIs" dxfId="10465" priority="425" operator="lessThan">
      <formula>0</formula>
    </cfRule>
  </conditionalFormatting>
  <conditionalFormatting sqref="I70">
    <cfRule type="cellIs" dxfId="10464" priority="428" operator="lessThan">
      <formula>0</formula>
    </cfRule>
  </conditionalFormatting>
  <conditionalFormatting sqref="I70">
    <cfRule type="cellIs" dxfId="10463" priority="427" operator="lessThan">
      <formula>0</formula>
    </cfRule>
  </conditionalFormatting>
  <conditionalFormatting sqref="I70">
    <cfRule type="cellIs" dxfId="10462" priority="426" operator="lessThan">
      <formula>0</formula>
    </cfRule>
  </conditionalFormatting>
  <conditionalFormatting sqref="I70">
    <cfRule type="cellIs" dxfId="10461" priority="430" operator="lessThan">
      <formula>0</formula>
    </cfRule>
  </conditionalFormatting>
  <conditionalFormatting sqref="I70">
    <cfRule type="cellIs" dxfId="10460" priority="429" operator="lessThan">
      <formula>0</formula>
    </cfRule>
  </conditionalFormatting>
  <conditionalFormatting sqref="I70">
    <cfRule type="cellIs" dxfId="10459" priority="418" operator="lessThan">
      <formula>0</formula>
    </cfRule>
  </conditionalFormatting>
  <conditionalFormatting sqref="I70">
    <cfRule type="cellIs" dxfId="10458" priority="423" operator="lessThan">
      <formula>0</formula>
    </cfRule>
  </conditionalFormatting>
  <conditionalFormatting sqref="I70">
    <cfRule type="cellIs" dxfId="10457" priority="421" operator="lessThan">
      <formula>0</formula>
    </cfRule>
  </conditionalFormatting>
  <conditionalFormatting sqref="I70">
    <cfRule type="cellIs" dxfId="10456" priority="422" operator="lessThan">
      <formula>0</formula>
    </cfRule>
  </conditionalFormatting>
  <conditionalFormatting sqref="I70">
    <cfRule type="cellIs" dxfId="10455" priority="420" operator="lessThan">
      <formula>0</formula>
    </cfRule>
  </conditionalFormatting>
  <conditionalFormatting sqref="I70">
    <cfRule type="cellIs" dxfId="10454" priority="419" operator="lessThan">
      <formula>0</formula>
    </cfRule>
  </conditionalFormatting>
  <conditionalFormatting sqref="I70">
    <cfRule type="cellIs" dxfId="10453" priority="416" operator="lessThan">
      <formula>0</formula>
    </cfRule>
  </conditionalFormatting>
  <conditionalFormatting sqref="I70">
    <cfRule type="cellIs" dxfId="10452" priority="417" operator="lessThan">
      <formula>0</formula>
    </cfRule>
  </conditionalFormatting>
  <conditionalFormatting sqref="I70">
    <cfRule type="cellIs" dxfId="10451" priority="412" operator="lessThan">
      <formula>0</formula>
    </cfRule>
  </conditionalFormatting>
  <conditionalFormatting sqref="I70">
    <cfRule type="cellIs" dxfId="10450" priority="411" operator="lessThan">
      <formula>0</formula>
    </cfRule>
  </conditionalFormatting>
  <conditionalFormatting sqref="I70">
    <cfRule type="cellIs" dxfId="10449" priority="415" operator="lessThan">
      <formula>0</formula>
    </cfRule>
  </conditionalFormatting>
  <conditionalFormatting sqref="I70">
    <cfRule type="cellIs" dxfId="10448" priority="414" operator="lessThan">
      <formula>0</formula>
    </cfRule>
  </conditionalFormatting>
  <conditionalFormatting sqref="I70">
    <cfRule type="cellIs" dxfId="10447" priority="413" operator="lessThan">
      <formula>0</formula>
    </cfRule>
  </conditionalFormatting>
  <conditionalFormatting sqref="I70">
    <cfRule type="cellIs" dxfId="10446" priority="407" operator="lessThan">
      <formula>0</formula>
    </cfRule>
  </conditionalFormatting>
  <conditionalFormatting sqref="I70">
    <cfRule type="cellIs" dxfId="10445" priority="406" operator="lessThan">
      <formula>0</formula>
    </cfRule>
  </conditionalFormatting>
  <conditionalFormatting sqref="I70">
    <cfRule type="cellIs" dxfId="10444" priority="403" operator="lessThan">
      <formula>0</formula>
    </cfRule>
  </conditionalFormatting>
  <conditionalFormatting sqref="I70">
    <cfRule type="cellIs" dxfId="10443" priority="410" operator="lessThan">
      <formula>0</formula>
    </cfRule>
  </conditionalFormatting>
  <conditionalFormatting sqref="I70">
    <cfRule type="cellIs" dxfId="10442" priority="409" operator="lessThan">
      <formula>0</formula>
    </cfRule>
  </conditionalFormatting>
  <conditionalFormatting sqref="I70">
    <cfRule type="cellIs" dxfId="10441" priority="408" operator="lessThan">
      <formula>0</formula>
    </cfRule>
  </conditionalFormatting>
  <conditionalFormatting sqref="I70">
    <cfRule type="cellIs" dxfId="10440" priority="398" operator="lessThan">
      <formula>0</formula>
    </cfRule>
  </conditionalFormatting>
  <conditionalFormatting sqref="I70">
    <cfRule type="cellIs" dxfId="10439" priority="404" operator="lessThan">
      <formula>0</formula>
    </cfRule>
  </conditionalFormatting>
  <conditionalFormatting sqref="I70">
    <cfRule type="cellIs" dxfId="10438" priority="405" operator="lessThan">
      <formula>0</formula>
    </cfRule>
  </conditionalFormatting>
  <conditionalFormatting sqref="I70">
    <cfRule type="cellIs" dxfId="10437" priority="401" operator="lessThan">
      <formula>0</formula>
    </cfRule>
  </conditionalFormatting>
  <conditionalFormatting sqref="I70">
    <cfRule type="cellIs" dxfId="10436" priority="402" operator="lessThan">
      <formula>0</formula>
    </cfRule>
  </conditionalFormatting>
  <conditionalFormatting sqref="I70">
    <cfRule type="cellIs" dxfId="10435" priority="400" operator="lessThan">
      <formula>0</formula>
    </cfRule>
  </conditionalFormatting>
  <conditionalFormatting sqref="I70">
    <cfRule type="cellIs" dxfId="10434" priority="399" operator="lessThan">
      <formula>0</formula>
    </cfRule>
  </conditionalFormatting>
  <conditionalFormatting sqref="I70">
    <cfRule type="cellIs" dxfId="10433" priority="397" operator="lessThan">
      <formula>0</formula>
    </cfRule>
  </conditionalFormatting>
  <conditionalFormatting sqref="I70">
    <cfRule type="cellIs" dxfId="10432" priority="396" operator="lessThan">
      <formula>0</formula>
    </cfRule>
  </conditionalFormatting>
  <conditionalFormatting sqref="I70">
    <cfRule type="cellIs" dxfId="10431" priority="395" operator="lessThan">
      <formula>0</formula>
    </cfRule>
  </conditionalFormatting>
  <conditionalFormatting sqref="I70">
    <cfRule type="cellIs" dxfId="10430" priority="393" operator="lessThan">
      <formula>0</formula>
    </cfRule>
  </conditionalFormatting>
  <conditionalFormatting sqref="I70">
    <cfRule type="cellIs" dxfId="10429" priority="394" operator="lessThan">
      <formula>0</formula>
    </cfRule>
  </conditionalFormatting>
  <conditionalFormatting sqref="I70">
    <cfRule type="cellIs" dxfId="10428" priority="392" operator="lessThan">
      <formula>0</formula>
    </cfRule>
  </conditionalFormatting>
  <conditionalFormatting sqref="I70">
    <cfRule type="cellIs" dxfId="10427" priority="390" operator="lessThan">
      <formula>0</formula>
    </cfRule>
  </conditionalFormatting>
  <conditionalFormatting sqref="I70">
    <cfRule type="cellIs" dxfId="10426" priority="391" operator="lessThan">
      <formula>0</formula>
    </cfRule>
  </conditionalFormatting>
  <conditionalFormatting sqref="I70">
    <cfRule type="cellIs" dxfId="10425" priority="387" operator="lessThan">
      <formula>0</formula>
    </cfRule>
  </conditionalFormatting>
  <conditionalFormatting sqref="I70">
    <cfRule type="cellIs" dxfId="10424" priority="386" operator="lessThan">
      <formula>0</formula>
    </cfRule>
  </conditionalFormatting>
  <conditionalFormatting sqref="I70">
    <cfRule type="cellIs" dxfId="10423" priority="385" operator="lessThan">
      <formula>0</formula>
    </cfRule>
  </conditionalFormatting>
  <conditionalFormatting sqref="I70">
    <cfRule type="cellIs" dxfId="10422" priority="389" operator="lessThan">
      <formula>0</formula>
    </cfRule>
  </conditionalFormatting>
  <conditionalFormatting sqref="I70">
    <cfRule type="cellIs" dxfId="10421" priority="388" operator="lessThan">
      <formula>0</formula>
    </cfRule>
  </conditionalFormatting>
  <conditionalFormatting sqref="L78:L79">
    <cfRule type="cellIs" dxfId="10420" priority="358" operator="lessThan">
      <formula>0</formula>
    </cfRule>
  </conditionalFormatting>
  <conditionalFormatting sqref="L78:L79">
    <cfRule type="cellIs" dxfId="10419" priority="357" operator="lessThan">
      <formula>0</formula>
    </cfRule>
  </conditionalFormatting>
  <conditionalFormatting sqref="L78:L79">
    <cfRule type="cellIs" dxfId="10418" priority="355" operator="lessThan">
      <formula>0</formula>
    </cfRule>
  </conditionalFormatting>
  <conditionalFormatting sqref="L78:L79">
    <cfRule type="cellIs" dxfId="10417" priority="356" operator="lessThan">
      <formula>0</formula>
    </cfRule>
  </conditionalFormatting>
  <conditionalFormatting sqref="L78:L79">
    <cfRule type="cellIs" dxfId="10416" priority="354" operator="lessThan">
      <formula>0</formula>
    </cfRule>
  </conditionalFormatting>
  <conditionalFormatting sqref="L78:L79">
    <cfRule type="cellIs" dxfId="10415" priority="371" operator="lessThan">
      <formula>0</formula>
    </cfRule>
  </conditionalFormatting>
  <conditionalFormatting sqref="L78:L79">
    <cfRule type="cellIs" dxfId="10414" priority="372" operator="lessThan">
      <formula>0</formula>
    </cfRule>
  </conditionalFormatting>
  <conditionalFormatting sqref="L78:L79">
    <cfRule type="cellIs" dxfId="10413" priority="370" operator="lessThan">
      <formula>0</formula>
    </cfRule>
  </conditionalFormatting>
  <conditionalFormatting sqref="L78:L79">
    <cfRule type="cellIs" dxfId="10412" priority="383" operator="lessThan">
      <formula>0</formula>
    </cfRule>
  </conditionalFormatting>
  <conditionalFormatting sqref="L78:L79">
    <cfRule type="cellIs" dxfId="10411" priority="368" operator="lessThan">
      <formula>0</formula>
    </cfRule>
  </conditionalFormatting>
  <conditionalFormatting sqref="L78:L79">
    <cfRule type="cellIs" dxfId="10410" priority="366" operator="lessThan">
      <formula>0</formula>
    </cfRule>
  </conditionalFormatting>
  <conditionalFormatting sqref="L78:L79">
    <cfRule type="cellIs" dxfId="10409" priority="367" operator="lessThan">
      <formula>0</formula>
    </cfRule>
  </conditionalFormatting>
  <conditionalFormatting sqref="L78:L79">
    <cfRule type="cellIs" dxfId="10408" priority="365" operator="lessThan">
      <formula>0</formula>
    </cfRule>
  </conditionalFormatting>
  <conditionalFormatting sqref="M78:M79">
    <cfRule type="cellIs" dxfId="10407" priority="384" operator="lessThan">
      <formula>0</formula>
    </cfRule>
  </conditionalFormatting>
  <conditionalFormatting sqref="L78:L79">
    <cfRule type="cellIs" dxfId="10406" priority="381" operator="lessThan">
      <formula>0</formula>
    </cfRule>
  </conditionalFormatting>
  <conditionalFormatting sqref="L78:L79">
    <cfRule type="cellIs" dxfId="10405" priority="380" operator="lessThan">
      <formula>0</formula>
    </cfRule>
  </conditionalFormatting>
  <conditionalFormatting sqref="L78:L79">
    <cfRule type="cellIs" dxfId="10404" priority="382" operator="lessThan">
      <formula>0</formula>
    </cfRule>
  </conditionalFormatting>
  <conditionalFormatting sqref="L78:L79">
    <cfRule type="cellIs" dxfId="10403" priority="379" operator="lessThan">
      <formula>0</formula>
    </cfRule>
  </conditionalFormatting>
  <conditionalFormatting sqref="L78:L79">
    <cfRule type="cellIs" dxfId="10402" priority="378" operator="lessThan">
      <formula>0</formula>
    </cfRule>
  </conditionalFormatting>
  <conditionalFormatting sqref="L78:L79">
    <cfRule type="cellIs" dxfId="10401" priority="377" operator="lessThan">
      <formula>0</formula>
    </cfRule>
  </conditionalFormatting>
  <conditionalFormatting sqref="L78:L79">
    <cfRule type="cellIs" dxfId="10400" priority="376" operator="lessThan">
      <formula>0</formula>
    </cfRule>
  </conditionalFormatting>
  <conditionalFormatting sqref="L78:L79">
    <cfRule type="cellIs" dxfId="10399" priority="375" operator="lessThan">
      <formula>0</formula>
    </cfRule>
  </conditionalFormatting>
  <conditionalFormatting sqref="L78:L79">
    <cfRule type="cellIs" dxfId="10398" priority="374" operator="lessThan">
      <formula>0</formula>
    </cfRule>
  </conditionalFormatting>
  <conditionalFormatting sqref="L78:L79">
    <cfRule type="cellIs" dxfId="10397" priority="373" operator="lessThan">
      <formula>0</formula>
    </cfRule>
  </conditionalFormatting>
  <conditionalFormatting sqref="L78:L79">
    <cfRule type="cellIs" dxfId="10396" priority="361" operator="lessThan">
      <formula>0</formula>
    </cfRule>
  </conditionalFormatting>
  <conditionalFormatting sqref="L78:L79">
    <cfRule type="cellIs" dxfId="10395" priority="364" operator="lessThan">
      <formula>0</formula>
    </cfRule>
  </conditionalFormatting>
  <conditionalFormatting sqref="L78:L79">
    <cfRule type="cellIs" dxfId="10394" priority="369" operator="lessThan">
      <formula>0</formula>
    </cfRule>
  </conditionalFormatting>
  <conditionalFormatting sqref="L78:L79">
    <cfRule type="cellIs" dxfId="10393" priority="363" operator="lessThan">
      <formula>0</formula>
    </cfRule>
  </conditionalFormatting>
  <conditionalFormatting sqref="L78:L79">
    <cfRule type="cellIs" dxfId="10392" priority="362" operator="lessThan">
      <formula>0</formula>
    </cfRule>
  </conditionalFormatting>
  <conditionalFormatting sqref="L78:L79">
    <cfRule type="cellIs" dxfId="10391" priority="360" operator="lessThan">
      <formula>0</formula>
    </cfRule>
  </conditionalFormatting>
  <conditionalFormatting sqref="L78:L79">
    <cfRule type="cellIs" dxfId="10390" priority="359" operator="lessThan">
      <formula>0</formula>
    </cfRule>
  </conditionalFormatting>
  <conditionalFormatting sqref="L78:L79">
    <cfRule type="cellIs" dxfId="10389" priority="352" operator="lessThan">
      <formula>0</formula>
    </cfRule>
  </conditionalFormatting>
  <conditionalFormatting sqref="L78:L79">
    <cfRule type="cellIs" dxfId="10388" priority="351" operator="lessThan">
      <formula>0</formula>
    </cfRule>
  </conditionalFormatting>
  <conditionalFormatting sqref="L78:L79">
    <cfRule type="cellIs" dxfId="10387" priority="353" operator="lessThan">
      <formula>0</formula>
    </cfRule>
  </conditionalFormatting>
  <conditionalFormatting sqref="L78:L79">
    <cfRule type="cellIs" dxfId="10386" priority="350" operator="lessThan">
      <formula>0</formula>
    </cfRule>
  </conditionalFormatting>
  <conditionalFormatting sqref="L78:L79">
    <cfRule type="cellIs" dxfId="10385" priority="349" operator="lessThan">
      <formula>0</formula>
    </cfRule>
  </conditionalFormatting>
  <conditionalFormatting sqref="L78:L79">
    <cfRule type="cellIs" dxfId="10384" priority="348" operator="lessThan">
      <formula>0</formula>
    </cfRule>
  </conditionalFormatting>
  <conditionalFormatting sqref="L78:L79">
    <cfRule type="cellIs" dxfId="10383" priority="347" operator="lessThan">
      <formula>0</formula>
    </cfRule>
  </conditionalFormatting>
  <conditionalFormatting sqref="L78:L79">
    <cfRule type="cellIs" dxfId="10382" priority="346" operator="lessThan">
      <formula>0</formula>
    </cfRule>
  </conditionalFormatting>
  <conditionalFormatting sqref="L78:L79">
    <cfRule type="cellIs" dxfId="10381" priority="345" operator="lessThan">
      <formula>0</formula>
    </cfRule>
  </conditionalFormatting>
  <conditionalFormatting sqref="L78:L79">
    <cfRule type="cellIs" dxfId="10380" priority="344" operator="lessThan">
      <formula>0</formula>
    </cfRule>
  </conditionalFormatting>
  <conditionalFormatting sqref="L78:L79">
    <cfRule type="cellIs" dxfId="10379" priority="343" operator="lessThan">
      <formula>0</formula>
    </cfRule>
  </conditionalFormatting>
  <conditionalFormatting sqref="L78:L79">
    <cfRule type="cellIs" dxfId="10378" priority="341" operator="lessThan">
      <formula>0</formula>
    </cfRule>
  </conditionalFormatting>
  <conditionalFormatting sqref="L78:L79">
    <cfRule type="cellIs" dxfId="10377" priority="342" operator="lessThan">
      <formula>0</formula>
    </cfRule>
  </conditionalFormatting>
  <conditionalFormatting sqref="L78:L79">
    <cfRule type="cellIs" dxfId="10376" priority="340" operator="lessThan">
      <formula>0</formula>
    </cfRule>
  </conditionalFormatting>
  <conditionalFormatting sqref="L78:L79">
    <cfRule type="cellIs" dxfId="10375" priority="339" operator="lessThan">
      <formula>0</formula>
    </cfRule>
  </conditionalFormatting>
  <conditionalFormatting sqref="L78:L79">
    <cfRule type="cellIs" dxfId="10374" priority="338" operator="lessThan">
      <formula>0</formula>
    </cfRule>
  </conditionalFormatting>
  <conditionalFormatting sqref="L78:L79">
    <cfRule type="cellIs" dxfId="10373" priority="336" operator="lessThan">
      <formula>0</formula>
    </cfRule>
  </conditionalFormatting>
  <conditionalFormatting sqref="L78:L79">
    <cfRule type="cellIs" dxfId="10372" priority="337" operator="lessThan">
      <formula>0</formula>
    </cfRule>
  </conditionalFormatting>
  <conditionalFormatting sqref="L78:L79">
    <cfRule type="cellIs" dxfId="10371" priority="335" operator="lessThan">
      <formula>0</formula>
    </cfRule>
  </conditionalFormatting>
  <conditionalFormatting sqref="L78:L79">
    <cfRule type="cellIs" dxfId="10370" priority="334" operator="lessThan">
      <formula>0</formula>
    </cfRule>
  </conditionalFormatting>
  <conditionalFormatting sqref="L78:L79">
    <cfRule type="cellIs" dxfId="10369" priority="333" operator="lessThan">
      <formula>0</formula>
    </cfRule>
  </conditionalFormatting>
  <conditionalFormatting sqref="L78:L79">
    <cfRule type="cellIs" dxfId="10368" priority="331" operator="lessThan">
      <formula>0</formula>
    </cfRule>
  </conditionalFormatting>
  <conditionalFormatting sqref="L78:L79">
    <cfRule type="cellIs" dxfId="10367" priority="332" operator="lessThan">
      <formula>0</formula>
    </cfRule>
  </conditionalFormatting>
  <conditionalFormatting sqref="L78:L79">
    <cfRule type="cellIs" dxfId="10366" priority="330" operator="lessThan">
      <formula>0</formula>
    </cfRule>
  </conditionalFormatting>
  <conditionalFormatting sqref="L78:L79">
    <cfRule type="cellIs" dxfId="10365" priority="329" operator="lessThan">
      <formula>0</formula>
    </cfRule>
  </conditionalFormatting>
  <conditionalFormatting sqref="L78:L79">
    <cfRule type="cellIs" dxfId="10364" priority="327" operator="lessThan">
      <formula>0</formula>
    </cfRule>
  </conditionalFormatting>
  <conditionalFormatting sqref="L78:L79">
    <cfRule type="cellIs" dxfId="10363" priority="328" operator="lessThan">
      <formula>0</formula>
    </cfRule>
  </conditionalFormatting>
  <conditionalFormatting sqref="L78:L79">
    <cfRule type="cellIs" dxfId="10362" priority="326" operator="lessThan">
      <formula>0</formula>
    </cfRule>
  </conditionalFormatting>
  <conditionalFormatting sqref="L78:L79">
    <cfRule type="cellIs" dxfId="10361" priority="325" operator="lessThan">
      <formula>0</formula>
    </cfRule>
  </conditionalFormatting>
  <conditionalFormatting sqref="L78:L79">
    <cfRule type="cellIs" dxfId="10360" priority="324" operator="lessThan">
      <formula>0</formula>
    </cfRule>
  </conditionalFormatting>
  <conditionalFormatting sqref="L78:L79">
    <cfRule type="cellIs" dxfId="10359" priority="322" operator="lessThan">
      <formula>0</formula>
    </cfRule>
  </conditionalFormatting>
  <conditionalFormatting sqref="L78:L79">
    <cfRule type="cellIs" dxfId="10358" priority="323" operator="lessThan">
      <formula>0</formula>
    </cfRule>
  </conditionalFormatting>
  <conditionalFormatting sqref="L78:L79">
    <cfRule type="cellIs" dxfId="10357" priority="321" operator="lessThan">
      <formula>0</formula>
    </cfRule>
  </conditionalFormatting>
  <conditionalFormatting sqref="L78:L79">
    <cfRule type="cellIs" dxfId="10356" priority="294" operator="lessThan">
      <formula>0</formula>
    </cfRule>
  </conditionalFormatting>
  <conditionalFormatting sqref="L78:L79">
    <cfRule type="cellIs" dxfId="10355" priority="293" operator="lessThan">
      <formula>0</formula>
    </cfRule>
  </conditionalFormatting>
  <conditionalFormatting sqref="L78:L79">
    <cfRule type="cellIs" dxfId="10354" priority="291" operator="lessThan">
      <formula>0</formula>
    </cfRule>
  </conditionalFormatting>
  <conditionalFormatting sqref="L78:L79">
    <cfRule type="cellIs" dxfId="10353" priority="292" operator="lessThan">
      <formula>0</formula>
    </cfRule>
  </conditionalFormatting>
  <conditionalFormatting sqref="L78:L79">
    <cfRule type="cellIs" dxfId="10352" priority="290" operator="lessThan">
      <formula>0</formula>
    </cfRule>
  </conditionalFormatting>
  <conditionalFormatting sqref="L78:L79">
    <cfRule type="cellIs" dxfId="10351" priority="307" operator="lessThan">
      <formula>0</formula>
    </cfRule>
  </conditionalFormatting>
  <conditionalFormatting sqref="L78:L79">
    <cfRule type="cellIs" dxfId="10350" priority="308" operator="lessThan">
      <formula>0</formula>
    </cfRule>
  </conditionalFormatting>
  <conditionalFormatting sqref="L78:L79">
    <cfRule type="cellIs" dxfId="10349" priority="306" operator="lessThan">
      <formula>0</formula>
    </cfRule>
  </conditionalFormatting>
  <conditionalFormatting sqref="L78:L79">
    <cfRule type="cellIs" dxfId="10348" priority="319" operator="lessThan">
      <formula>0</formula>
    </cfRule>
  </conditionalFormatting>
  <conditionalFormatting sqref="L78:L79">
    <cfRule type="cellIs" dxfId="10347" priority="304" operator="lessThan">
      <formula>0</formula>
    </cfRule>
  </conditionalFormatting>
  <conditionalFormatting sqref="L78:L79">
    <cfRule type="cellIs" dxfId="10346" priority="302" operator="lessThan">
      <formula>0</formula>
    </cfRule>
  </conditionalFormatting>
  <conditionalFormatting sqref="L78:L79">
    <cfRule type="cellIs" dxfId="10345" priority="303" operator="lessThan">
      <formula>0</formula>
    </cfRule>
  </conditionalFormatting>
  <conditionalFormatting sqref="L78:L79">
    <cfRule type="cellIs" dxfId="10344" priority="301" operator="lessThan">
      <formula>0</formula>
    </cfRule>
  </conditionalFormatting>
  <conditionalFormatting sqref="M78:M79">
    <cfRule type="cellIs" dxfId="10343" priority="320" operator="lessThan">
      <formula>0</formula>
    </cfRule>
  </conditionalFormatting>
  <conditionalFormatting sqref="L78:L79">
    <cfRule type="cellIs" dxfId="10342" priority="317" operator="lessThan">
      <formula>0</formula>
    </cfRule>
  </conditionalFormatting>
  <conditionalFormatting sqref="L78:L79">
    <cfRule type="cellIs" dxfId="10341" priority="316" operator="lessThan">
      <formula>0</formula>
    </cfRule>
  </conditionalFormatting>
  <conditionalFormatting sqref="L78:L79">
    <cfRule type="cellIs" dxfId="10340" priority="318" operator="lessThan">
      <formula>0</formula>
    </cfRule>
  </conditionalFormatting>
  <conditionalFormatting sqref="L78:L79">
    <cfRule type="cellIs" dxfId="10339" priority="315" operator="lessThan">
      <formula>0</formula>
    </cfRule>
  </conditionalFormatting>
  <conditionalFormatting sqref="L78:L79">
    <cfRule type="cellIs" dxfId="10338" priority="314" operator="lessThan">
      <formula>0</formula>
    </cfRule>
  </conditionalFormatting>
  <conditionalFormatting sqref="L78:L79">
    <cfRule type="cellIs" dxfId="10337" priority="313" operator="lessThan">
      <formula>0</formula>
    </cfRule>
  </conditionalFormatting>
  <conditionalFormatting sqref="L78:L79">
    <cfRule type="cellIs" dxfId="10336" priority="312" operator="lessThan">
      <formula>0</formula>
    </cfRule>
  </conditionalFormatting>
  <conditionalFormatting sqref="L78:L79">
    <cfRule type="cellIs" dxfId="10335" priority="311" operator="lessThan">
      <formula>0</formula>
    </cfRule>
  </conditionalFormatting>
  <conditionalFormatting sqref="L78:L79">
    <cfRule type="cellIs" dxfId="10334" priority="310" operator="lessThan">
      <formula>0</formula>
    </cfRule>
  </conditionalFormatting>
  <conditionalFormatting sqref="L78:L79">
    <cfRule type="cellIs" dxfId="10333" priority="309" operator="lessThan">
      <formula>0</formula>
    </cfRule>
  </conditionalFormatting>
  <conditionalFormatting sqref="L78:L79">
    <cfRule type="cellIs" dxfId="10332" priority="297" operator="lessThan">
      <formula>0</formula>
    </cfRule>
  </conditionalFormatting>
  <conditionalFormatting sqref="L78:L79">
    <cfRule type="cellIs" dxfId="10331" priority="300" operator="lessThan">
      <formula>0</formula>
    </cfRule>
  </conditionalFormatting>
  <conditionalFormatting sqref="L78:L79">
    <cfRule type="cellIs" dxfId="10330" priority="305" operator="lessThan">
      <formula>0</formula>
    </cfRule>
  </conditionalFormatting>
  <conditionalFormatting sqref="L78:L79">
    <cfRule type="cellIs" dxfId="10329" priority="299" operator="lessThan">
      <formula>0</formula>
    </cfRule>
  </conditionalFormatting>
  <conditionalFormatting sqref="L78:L79">
    <cfRule type="cellIs" dxfId="10328" priority="298" operator="lessThan">
      <formula>0</formula>
    </cfRule>
  </conditionalFormatting>
  <conditionalFormatting sqref="L78:L79">
    <cfRule type="cellIs" dxfId="10327" priority="296" operator="lessThan">
      <formula>0</formula>
    </cfRule>
  </conditionalFormatting>
  <conditionalFormatting sqref="L78:L79">
    <cfRule type="cellIs" dxfId="10326" priority="295" operator="lessThan">
      <formula>0</formula>
    </cfRule>
  </conditionalFormatting>
  <conditionalFormatting sqref="L78:L79">
    <cfRule type="cellIs" dxfId="10325" priority="288" operator="lessThan">
      <formula>0</formula>
    </cfRule>
  </conditionalFormatting>
  <conditionalFormatting sqref="L78:L79">
    <cfRule type="cellIs" dxfId="10324" priority="287" operator="lessThan">
      <formula>0</formula>
    </cfRule>
  </conditionalFormatting>
  <conditionalFormatting sqref="L78:L79">
    <cfRule type="cellIs" dxfId="10323" priority="289" operator="lessThan">
      <formula>0</formula>
    </cfRule>
  </conditionalFormatting>
  <conditionalFormatting sqref="L78:L79">
    <cfRule type="cellIs" dxfId="10322" priority="286" operator="lessThan">
      <formula>0</formula>
    </cfRule>
  </conditionalFormatting>
  <conditionalFormatting sqref="L78:L79">
    <cfRule type="cellIs" dxfId="10321" priority="285" operator="lessThan">
      <formula>0</formula>
    </cfRule>
  </conditionalFormatting>
  <conditionalFormatting sqref="L78:L79">
    <cfRule type="cellIs" dxfId="10320" priority="284" operator="lessThan">
      <formula>0</formula>
    </cfRule>
  </conditionalFormatting>
  <conditionalFormatting sqref="L78:L79">
    <cfRule type="cellIs" dxfId="10319" priority="283" operator="lessThan">
      <formula>0</formula>
    </cfRule>
  </conditionalFormatting>
  <conditionalFormatting sqref="L78:L79">
    <cfRule type="cellIs" dxfId="10318" priority="282" operator="lessThan">
      <formula>0</formula>
    </cfRule>
  </conditionalFormatting>
  <conditionalFormatting sqref="L78:L79">
    <cfRule type="cellIs" dxfId="10317" priority="281" operator="lessThan">
      <formula>0</formula>
    </cfRule>
  </conditionalFormatting>
  <conditionalFormatting sqref="L78:L79">
    <cfRule type="cellIs" dxfId="10316" priority="280" operator="lessThan">
      <formula>0</formula>
    </cfRule>
  </conditionalFormatting>
  <conditionalFormatting sqref="L78:L79">
    <cfRule type="cellIs" dxfId="10315" priority="279" operator="lessThan">
      <formula>0</formula>
    </cfRule>
  </conditionalFormatting>
  <conditionalFormatting sqref="L78:L79">
    <cfRule type="cellIs" dxfId="10314" priority="277" operator="lessThan">
      <formula>0</formula>
    </cfRule>
  </conditionalFormatting>
  <conditionalFormatting sqref="L78:L79">
    <cfRule type="cellIs" dxfId="10313" priority="278" operator="lessThan">
      <formula>0</formula>
    </cfRule>
  </conditionalFormatting>
  <conditionalFormatting sqref="L78:L79">
    <cfRule type="cellIs" dxfId="10312" priority="276" operator="lessThan">
      <formula>0</formula>
    </cfRule>
  </conditionalFormatting>
  <conditionalFormatting sqref="L78:L79">
    <cfRule type="cellIs" dxfId="10311" priority="275" operator="lessThan">
      <formula>0</formula>
    </cfRule>
  </conditionalFormatting>
  <conditionalFormatting sqref="L78:L79">
    <cfRule type="cellIs" dxfId="10310" priority="274" operator="lessThan">
      <formula>0</formula>
    </cfRule>
  </conditionalFormatting>
  <conditionalFormatting sqref="L78:L79">
    <cfRule type="cellIs" dxfId="10309" priority="272" operator="lessThan">
      <formula>0</formula>
    </cfRule>
  </conditionalFormatting>
  <conditionalFormatting sqref="L78:L79">
    <cfRule type="cellIs" dxfId="10308" priority="273" operator="lessThan">
      <formula>0</formula>
    </cfRule>
  </conditionalFormatting>
  <conditionalFormatting sqref="L78:L79">
    <cfRule type="cellIs" dxfId="10307" priority="271" operator="lessThan">
      <formula>0</formula>
    </cfRule>
  </conditionalFormatting>
  <conditionalFormatting sqref="L78:L79">
    <cfRule type="cellIs" dxfId="10306" priority="270" operator="lessThan">
      <formula>0</formula>
    </cfRule>
  </conditionalFormatting>
  <conditionalFormatting sqref="L78:L79">
    <cfRule type="cellIs" dxfId="10305" priority="269" operator="lessThan">
      <formula>0</formula>
    </cfRule>
  </conditionalFormatting>
  <conditionalFormatting sqref="L78:L79">
    <cfRule type="cellIs" dxfId="10304" priority="267" operator="lessThan">
      <formula>0</formula>
    </cfRule>
  </conditionalFormatting>
  <conditionalFormatting sqref="L78:L79">
    <cfRule type="cellIs" dxfId="10303" priority="268" operator="lessThan">
      <formula>0</formula>
    </cfRule>
  </conditionalFormatting>
  <conditionalFormatting sqref="L78:L79">
    <cfRule type="cellIs" dxfId="10302" priority="266" operator="lessThan">
      <formula>0</formula>
    </cfRule>
  </conditionalFormatting>
  <conditionalFormatting sqref="L78:L79">
    <cfRule type="cellIs" dxfId="10301" priority="265" operator="lessThan">
      <formula>0</formula>
    </cfRule>
  </conditionalFormatting>
  <conditionalFormatting sqref="L78:L79">
    <cfRule type="cellIs" dxfId="10300" priority="263" operator="lessThan">
      <formula>0</formula>
    </cfRule>
  </conditionalFormatting>
  <conditionalFormatting sqref="L78:L79">
    <cfRule type="cellIs" dxfId="10299" priority="264" operator="lessThan">
      <formula>0</formula>
    </cfRule>
  </conditionalFormatting>
  <conditionalFormatting sqref="L78:L79">
    <cfRule type="cellIs" dxfId="10298" priority="262" operator="lessThan">
      <formula>0</formula>
    </cfRule>
  </conditionalFormatting>
  <conditionalFormatting sqref="L78:L79">
    <cfRule type="cellIs" dxfId="10297" priority="261" operator="lessThan">
      <formula>0</formula>
    </cfRule>
  </conditionalFormatting>
  <conditionalFormatting sqref="L78:L79">
    <cfRule type="cellIs" dxfId="10296" priority="260" operator="lessThan">
      <formula>0</formula>
    </cfRule>
  </conditionalFormatting>
  <conditionalFormatting sqref="L78:L79">
    <cfRule type="cellIs" dxfId="10295" priority="258" operator="lessThan">
      <formula>0</formula>
    </cfRule>
  </conditionalFormatting>
  <conditionalFormatting sqref="L78:L79">
    <cfRule type="cellIs" dxfId="10294" priority="259" operator="lessThan">
      <formula>0</formula>
    </cfRule>
  </conditionalFormatting>
  <conditionalFormatting sqref="L78:L79">
    <cfRule type="cellIs" dxfId="10293" priority="257" operator="lessThan">
      <formula>0</formula>
    </cfRule>
  </conditionalFormatting>
  <conditionalFormatting sqref="L75">
    <cfRule type="cellIs" dxfId="10292" priority="230" operator="lessThan">
      <formula>0</formula>
    </cfRule>
  </conditionalFormatting>
  <conditionalFormatting sqref="L75">
    <cfRule type="cellIs" dxfId="10291" priority="229" operator="lessThan">
      <formula>0</formula>
    </cfRule>
  </conditionalFormatting>
  <conditionalFormatting sqref="L75">
    <cfRule type="cellIs" dxfId="10290" priority="227" operator="lessThan">
      <formula>0</formula>
    </cfRule>
  </conditionalFormatting>
  <conditionalFormatting sqref="L75">
    <cfRule type="cellIs" dxfId="10289" priority="228" operator="lessThan">
      <formula>0</formula>
    </cfRule>
  </conditionalFormatting>
  <conditionalFormatting sqref="L75">
    <cfRule type="cellIs" dxfId="10288" priority="226" operator="lessThan">
      <formula>0</formula>
    </cfRule>
  </conditionalFormatting>
  <conditionalFormatting sqref="L75">
    <cfRule type="cellIs" dxfId="10287" priority="243" operator="lessThan">
      <formula>0</formula>
    </cfRule>
  </conditionalFormatting>
  <conditionalFormatting sqref="L75">
    <cfRule type="cellIs" dxfId="10286" priority="244" operator="lessThan">
      <formula>0</formula>
    </cfRule>
  </conditionalFormatting>
  <conditionalFormatting sqref="L75">
    <cfRule type="cellIs" dxfId="10285" priority="242" operator="lessThan">
      <formula>0</formula>
    </cfRule>
  </conditionalFormatting>
  <conditionalFormatting sqref="L75">
    <cfRule type="cellIs" dxfId="10284" priority="255" operator="lessThan">
      <formula>0</formula>
    </cfRule>
  </conditionalFormatting>
  <conditionalFormatting sqref="L75">
    <cfRule type="cellIs" dxfId="10283" priority="240" operator="lessThan">
      <formula>0</formula>
    </cfRule>
  </conditionalFormatting>
  <conditionalFormatting sqref="L75">
    <cfRule type="cellIs" dxfId="10282" priority="238" operator="lessThan">
      <formula>0</formula>
    </cfRule>
  </conditionalFormatting>
  <conditionalFormatting sqref="L75">
    <cfRule type="cellIs" dxfId="10281" priority="239" operator="lessThan">
      <formula>0</formula>
    </cfRule>
  </conditionalFormatting>
  <conditionalFormatting sqref="L75">
    <cfRule type="cellIs" dxfId="10280" priority="237" operator="lessThan">
      <formula>0</formula>
    </cfRule>
  </conditionalFormatting>
  <conditionalFormatting sqref="M75">
    <cfRule type="cellIs" dxfId="10279" priority="256" operator="lessThan">
      <formula>0</formula>
    </cfRule>
  </conditionalFormatting>
  <conditionalFormatting sqref="L75">
    <cfRule type="cellIs" dxfId="10278" priority="253" operator="lessThan">
      <formula>0</formula>
    </cfRule>
  </conditionalFormatting>
  <conditionalFormatting sqref="L75">
    <cfRule type="cellIs" dxfId="10277" priority="252" operator="lessThan">
      <formula>0</formula>
    </cfRule>
  </conditionalFormatting>
  <conditionalFormatting sqref="L75">
    <cfRule type="cellIs" dxfId="10276" priority="254" operator="lessThan">
      <formula>0</formula>
    </cfRule>
  </conditionalFormatting>
  <conditionalFormatting sqref="L75">
    <cfRule type="cellIs" dxfId="10275" priority="251" operator="lessThan">
      <formula>0</formula>
    </cfRule>
  </conditionalFormatting>
  <conditionalFormatting sqref="L75">
    <cfRule type="cellIs" dxfId="10274" priority="250" operator="lessThan">
      <formula>0</formula>
    </cfRule>
  </conditionalFormatting>
  <conditionalFormatting sqref="L75">
    <cfRule type="cellIs" dxfId="10273" priority="249" operator="lessThan">
      <formula>0</formula>
    </cfRule>
  </conditionalFormatting>
  <conditionalFormatting sqref="L75">
    <cfRule type="cellIs" dxfId="10272" priority="248" operator="lessThan">
      <formula>0</formula>
    </cfRule>
  </conditionalFormatting>
  <conditionalFormatting sqref="L75">
    <cfRule type="cellIs" dxfId="10271" priority="247" operator="lessThan">
      <formula>0</formula>
    </cfRule>
  </conditionalFormatting>
  <conditionalFormatting sqref="L75">
    <cfRule type="cellIs" dxfId="10270" priority="246" operator="lessThan">
      <formula>0</formula>
    </cfRule>
  </conditionalFormatting>
  <conditionalFormatting sqref="L75">
    <cfRule type="cellIs" dxfId="10269" priority="245" operator="lessThan">
      <formula>0</formula>
    </cfRule>
  </conditionalFormatting>
  <conditionalFormatting sqref="L75">
    <cfRule type="cellIs" dxfId="10268" priority="233" operator="lessThan">
      <formula>0</formula>
    </cfRule>
  </conditionalFormatting>
  <conditionalFormatting sqref="L75">
    <cfRule type="cellIs" dxfId="10267" priority="236" operator="lessThan">
      <formula>0</formula>
    </cfRule>
  </conditionalFormatting>
  <conditionalFormatting sqref="L75">
    <cfRule type="cellIs" dxfId="10266" priority="241" operator="lessThan">
      <formula>0</formula>
    </cfRule>
  </conditionalFormatting>
  <conditionalFormatting sqref="L75">
    <cfRule type="cellIs" dxfId="10265" priority="235" operator="lessThan">
      <formula>0</formula>
    </cfRule>
  </conditionalFormatting>
  <conditionalFormatting sqref="L75">
    <cfRule type="cellIs" dxfId="10264" priority="234" operator="lessThan">
      <formula>0</formula>
    </cfRule>
  </conditionalFormatting>
  <conditionalFormatting sqref="L75">
    <cfRule type="cellIs" dxfId="10263" priority="232" operator="lessThan">
      <formula>0</formula>
    </cfRule>
  </conditionalFormatting>
  <conditionalFormatting sqref="L75">
    <cfRule type="cellIs" dxfId="10262" priority="231" operator="lessThan">
      <formula>0</formula>
    </cfRule>
  </conditionalFormatting>
  <conditionalFormatting sqref="L75">
    <cfRule type="cellIs" dxfId="10261" priority="224" operator="lessThan">
      <formula>0</formula>
    </cfRule>
  </conditionalFormatting>
  <conditionalFormatting sqref="L75">
    <cfRule type="cellIs" dxfId="10260" priority="223" operator="lessThan">
      <formula>0</formula>
    </cfRule>
  </conditionalFormatting>
  <conditionalFormatting sqref="L75">
    <cfRule type="cellIs" dxfId="10259" priority="225" operator="lessThan">
      <formula>0</formula>
    </cfRule>
  </conditionalFormatting>
  <conditionalFormatting sqref="L75">
    <cfRule type="cellIs" dxfId="10258" priority="222" operator="lessThan">
      <formula>0</formula>
    </cfRule>
  </conditionalFormatting>
  <conditionalFormatting sqref="L75">
    <cfRule type="cellIs" dxfId="10257" priority="221" operator="lessThan">
      <formula>0</formula>
    </cfRule>
  </conditionalFormatting>
  <conditionalFormatting sqref="L75">
    <cfRule type="cellIs" dxfId="10256" priority="220" operator="lessThan">
      <formula>0</formula>
    </cfRule>
  </conditionalFormatting>
  <conditionalFormatting sqref="L75">
    <cfRule type="cellIs" dxfId="10255" priority="219" operator="lessThan">
      <formula>0</formula>
    </cfRule>
  </conditionalFormatting>
  <conditionalFormatting sqref="L75">
    <cfRule type="cellIs" dxfId="10254" priority="218" operator="lessThan">
      <formula>0</formula>
    </cfRule>
  </conditionalFormatting>
  <conditionalFormatting sqref="L75">
    <cfRule type="cellIs" dxfId="10253" priority="217" operator="lessThan">
      <formula>0</formula>
    </cfRule>
  </conditionalFormatting>
  <conditionalFormatting sqref="L75">
    <cfRule type="cellIs" dxfId="10252" priority="216" operator="lessThan">
      <formula>0</formula>
    </cfRule>
  </conditionalFormatting>
  <conditionalFormatting sqref="L75">
    <cfRule type="cellIs" dxfId="10251" priority="215" operator="lessThan">
      <formula>0</formula>
    </cfRule>
  </conditionalFormatting>
  <conditionalFormatting sqref="L75">
    <cfRule type="cellIs" dxfId="10250" priority="213" operator="lessThan">
      <formula>0</formula>
    </cfRule>
  </conditionalFormatting>
  <conditionalFormatting sqref="L75">
    <cfRule type="cellIs" dxfId="10249" priority="214" operator="lessThan">
      <formula>0</formula>
    </cfRule>
  </conditionalFormatting>
  <conditionalFormatting sqref="L75">
    <cfRule type="cellIs" dxfId="10248" priority="212" operator="lessThan">
      <formula>0</formula>
    </cfRule>
  </conditionalFormatting>
  <conditionalFormatting sqref="L75">
    <cfRule type="cellIs" dxfId="10247" priority="211" operator="lessThan">
      <formula>0</formula>
    </cfRule>
  </conditionalFormatting>
  <conditionalFormatting sqref="L75">
    <cfRule type="cellIs" dxfId="10246" priority="210" operator="lessThan">
      <formula>0</formula>
    </cfRule>
  </conditionalFormatting>
  <conditionalFormatting sqref="L75">
    <cfRule type="cellIs" dxfId="10245" priority="208" operator="lessThan">
      <formula>0</formula>
    </cfRule>
  </conditionalFormatting>
  <conditionalFormatting sqref="L75">
    <cfRule type="cellIs" dxfId="10244" priority="209" operator="lessThan">
      <formula>0</formula>
    </cfRule>
  </conditionalFormatting>
  <conditionalFormatting sqref="L75">
    <cfRule type="cellIs" dxfId="10243" priority="207" operator="lessThan">
      <formula>0</formula>
    </cfRule>
  </conditionalFormatting>
  <conditionalFormatting sqref="L75">
    <cfRule type="cellIs" dxfId="10242" priority="206" operator="lessThan">
      <formula>0</formula>
    </cfRule>
  </conditionalFormatting>
  <conditionalFormatting sqref="L75">
    <cfRule type="cellIs" dxfId="10241" priority="205" operator="lessThan">
      <formula>0</formula>
    </cfRule>
  </conditionalFormatting>
  <conditionalFormatting sqref="L75">
    <cfRule type="cellIs" dxfId="10240" priority="203" operator="lessThan">
      <formula>0</formula>
    </cfRule>
  </conditionalFormatting>
  <conditionalFormatting sqref="L75">
    <cfRule type="cellIs" dxfId="10239" priority="204" operator="lessThan">
      <formula>0</formula>
    </cfRule>
  </conditionalFormatting>
  <conditionalFormatting sqref="L75">
    <cfRule type="cellIs" dxfId="10238" priority="202" operator="lessThan">
      <formula>0</formula>
    </cfRule>
  </conditionalFormatting>
  <conditionalFormatting sqref="L75">
    <cfRule type="cellIs" dxfId="10237" priority="201" operator="lessThan">
      <formula>0</formula>
    </cfRule>
  </conditionalFormatting>
  <conditionalFormatting sqref="L75">
    <cfRule type="cellIs" dxfId="10236" priority="199" operator="lessThan">
      <formula>0</formula>
    </cfRule>
  </conditionalFormatting>
  <conditionalFormatting sqref="L75">
    <cfRule type="cellIs" dxfId="10235" priority="200" operator="lessThan">
      <formula>0</formula>
    </cfRule>
  </conditionalFormatting>
  <conditionalFormatting sqref="L75">
    <cfRule type="cellIs" dxfId="10234" priority="198" operator="lessThan">
      <formula>0</formula>
    </cfRule>
  </conditionalFormatting>
  <conditionalFormatting sqref="L75">
    <cfRule type="cellIs" dxfId="10233" priority="197" operator="lessThan">
      <formula>0</formula>
    </cfRule>
  </conditionalFormatting>
  <conditionalFormatting sqref="L75">
    <cfRule type="cellIs" dxfId="10232" priority="196" operator="lessThan">
      <formula>0</formula>
    </cfRule>
  </conditionalFormatting>
  <conditionalFormatting sqref="L75">
    <cfRule type="cellIs" dxfId="10231" priority="194" operator="lessThan">
      <formula>0</formula>
    </cfRule>
  </conditionalFormatting>
  <conditionalFormatting sqref="L75">
    <cfRule type="cellIs" dxfId="10230" priority="195" operator="lessThan">
      <formula>0</formula>
    </cfRule>
  </conditionalFormatting>
  <conditionalFormatting sqref="L75">
    <cfRule type="cellIs" dxfId="10229" priority="193" operator="lessThan">
      <formula>0</formula>
    </cfRule>
  </conditionalFormatting>
  <conditionalFormatting sqref="L75">
    <cfRule type="cellIs" dxfId="10228" priority="166" operator="lessThan">
      <formula>0</formula>
    </cfRule>
  </conditionalFormatting>
  <conditionalFormatting sqref="L75">
    <cfRule type="cellIs" dxfId="10227" priority="165" operator="lessThan">
      <formula>0</formula>
    </cfRule>
  </conditionalFormatting>
  <conditionalFormatting sqref="L75">
    <cfRule type="cellIs" dxfId="10226" priority="163" operator="lessThan">
      <formula>0</formula>
    </cfRule>
  </conditionalFormatting>
  <conditionalFormatting sqref="L75">
    <cfRule type="cellIs" dxfId="10225" priority="164" operator="lessThan">
      <formula>0</formula>
    </cfRule>
  </conditionalFormatting>
  <conditionalFormatting sqref="L75">
    <cfRule type="cellIs" dxfId="10224" priority="162" operator="lessThan">
      <formula>0</formula>
    </cfRule>
  </conditionalFormatting>
  <conditionalFormatting sqref="L75">
    <cfRule type="cellIs" dxfId="10223" priority="179" operator="lessThan">
      <formula>0</formula>
    </cfRule>
  </conditionalFormatting>
  <conditionalFormatting sqref="L75">
    <cfRule type="cellIs" dxfId="10222" priority="180" operator="lessThan">
      <formula>0</formula>
    </cfRule>
  </conditionalFormatting>
  <conditionalFormatting sqref="L75">
    <cfRule type="cellIs" dxfId="10221" priority="178" operator="lessThan">
      <formula>0</formula>
    </cfRule>
  </conditionalFormatting>
  <conditionalFormatting sqref="L75">
    <cfRule type="cellIs" dxfId="10220" priority="191" operator="lessThan">
      <formula>0</formula>
    </cfRule>
  </conditionalFormatting>
  <conditionalFormatting sqref="L75">
    <cfRule type="cellIs" dxfId="10219" priority="176" operator="lessThan">
      <formula>0</formula>
    </cfRule>
  </conditionalFormatting>
  <conditionalFormatting sqref="L75">
    <cfRule type="cellIs" dxfId="10218" priority="174" operator="lessThan">
      <formula>0</formula>
    </cfRule>
  </conditionalFormatting>
  <conditionalFormatting sqref="L75">
    <cfRule type="cellIs" dxfId="10217" priority="175" operator="lessThan">
      <formula>0</formula>
    </cfRule>
  </conditionalFormatting>
  <conditionalFormatting sqref="L75">
    <cfRule type="cellIs" dxfId="10216" priority="173" operator="lessThan">
      <formula>0</formula>
    </cfRule>
  </conditionalFormatting>
  <conditionalFormatting sqref="M75">
    <cfRule type="cellIs" dxfId="10215" priority="192" operator="lessThan">
      <formula>0</formula>
    </cfRule>
  </conditionalFormatting>
  <conditionalFormatting sqref="L75">
    <cfRule type="cellIs" dxfId="10214" priority="189" operator="lessThan">
      <formula>0</formula>
    </cfRule>
  </conditionalFormatting>
  <conditionalFormatting sqref="L75">
    <cfRule type="cellIs" dxfId="10213" priority="188" operator="lessThan">
      <formula>0</formula>
    </cfRule>
  </conditionalFormatting>
  <conditionalFormatting sqref="L75">
    <cfRule type="cellIs" dxfId="10212" priority="190" operator="lessThan">
      <formula>0</formula>
    </cfRule>
  </conditionalFormatting>
  <conditionalFormatting sqref="L75">
    <cfRule type="cellIs" dxfId="10211" priority="187" operator="lessThan">
      <formula>0</formula>
    </cfRule>
  </conditionalFormatting>
  <conditionalFormatting sqref="L75">
    <cfRule type="cellIs" dxfId="10210" priority="186" operator="lessThan">
      <formula>0</formula>
    </cfRule>
  </conditionalFormatting>
  <conditionalFormatting sqref="L75">
    <cfRule type="cellIs" dxfId="10209" priority="185" operator="lessThan">
      <formula>0</formula>
    </cfRule>
  </conditionalFormatting>
  <conditionalFormatting sqref="L75">
    <cfRule type="cellIs" dxfId="10208" priority="184" operator="lessThan">
      <formula>0</formula>
    </cfRule>
  </conditionalFormatting>
  <conditionalFormatting sqref="L75">
    <cfRule type="cellIs" dxfId="10207" priority="183" operator="lessThan">
      <formula>0</formula>
    </cfRule>
  </conditionalFormatting>
  <conditionalFormatting sqref="L75">
    <cfRule type="cellIs" dxfId="10206" priority="182" operator="lessThan">
      <formula>0</formula>
    </cfRule>
  </conditionalFormatting>
  <conditionalFormatting sqref="L75">
    <cfRule type="cellIs" dxfId="10205" priority="181" operator="lessThan">
      <formula>0</formula>
    </cfRule>
  </conditionalFormatting>
  <conditionalFormatting sqref="L75">
    <cfRule type="cellIs" dxfId="10204" priority="169" operator="lessThan">
      <formula>0</formula>
    </cfRule>
  </conditionalFormatting>
  <conditionalFormatting sqref="L75">
    <cfRule type="cellIs" dxfId="10203" priority="172" operator="lessThan">
      <formula>0</formula>
    </cfRule>
  </conditionalFormatting>
  <conditionalFormatting sqref="L75">
    <cfRule type="cellIs" dxfId="10202" priority="177" operator="lessThan">
      <formula>0</formula>
    </cfRule>
  </conditionalFormatting>
  <conditionalFormatting sqref="L75">
    <cfRule type="cellIs" dxfId="10201" priority="171" operator="lessThan">
      <formula>0</formula>
    </cfRule>
  </conditionalFormatting>
  <conditionalFormatting sqref="L75">
    <cfRule type="cellIs" dxfId="10200" priority="170" operator="lessThan">
      <formula>0</formula>
    </cfRule>
  </conditionalFormatting>
  <conditionalFormatting sqref="L75">
    <cfRule type="cellIs" dxfId="10199" priority="168" operator="lessThan">
      <formula>0</formula>
    </cfRule>
  </conditionalFormatting>
  <conditionalFormatting sqref="L75">
    <cfRule type="cellIs" dxfId="10198" priority="167" operator="lessThan">
      <formula>0</formula>
    </cfRule>
  </conditionalFormatting>
  <conditionalFormatting sqref="L75">
    <cfRule type="cellIs" dxfId="10197" priority="160" operator="lessThan">
      <formula>0</formula>
    </cfRule>
  </conditionalFormatting>
  <conditionalFormatting sqref="L75">
    <cfRule type="cellIs" dxfId="10196" priority="159" operator="lessThan">
      <formula>0</formula>
    </cfRule>
  </conditionalFormatting>
  <conditionalFormatting sqref="L75">
    <cfRule type="cellIs" dxfId="10195" priority="161" operator="lessThan">
      <formula>0</formula>
    </cfRule>
  </conditionalFormatting>
  <conditionalFormatting sqref="L75">
    <cfRule type="cellIs" dxfId="10194" priority="158" operator="lessThan">
      <formula>0</formula>
    </cfRule>
  </conditionalFormatting>
  <conditionalFormatting sqref="L75">
    <cfRule type="cellIs" dxfId="10193" priority="157" operator="lessThan">
      <formula>0</formula>
    </cfRule>
  </conditionalFormatting>
  <conditionalFormatting sqref="L75">
    <cfRule type="cellIs" dxfId="10192" priority="156" operator="lessThan">
      <formula>0</formula>
    </cfRule>
  </conditionalFormatting>
  <conditionalFormatting sqref="L75">
    <cfRule type="cellIs" dxfId="10191" priority="155" operator="lessThan">
      <formula>0</formula>
    </cfRule>
  </conditionalFormatting>
  <conditionalFormatting sqref="L75">
    <cfRule type="cellIs" dxfId="10190" priority="154" operator="lessThan">
      <formula>0</formula>
    </cfRule>
  </conditionalFormatting>
  <conditionalFormatting sqref="L75">
    <cfRule type="cellIs" dxfId="10189" priority="153" operator="lessThan">
      <formula>0</formula>
    </cfRule>
  </conditionalFormatting>
  <conditionalFormatting sqref="L75">
    <cfRule type="cellIs" dxfId="10188" priority="152" operator="lessThan">
      <formula>0</formula>
    </cfRule>
  </conditionalFormatting>
  <conditionalFormatting sqref="L75">
    <cfRule type="cellIs" dxfId="10187" priority="151" operator="lessThan">
      <formula>0</formula>
    </cfRule>
  </conditionalFormatting>
  <conditionalFormatting sqref="L75">
    <cfRule type="cellIs" dxfId="10186" priority="149" operator="lessThan">
      <formula>0</formula>
    </cfRule>
  </conditionalFormatting>
  <conditionalFormatting sqref="L75">
    <cfRule type="cellIs" dxfId="10185" priority="150" operator="lessThan">
      <formula>0</formula>
    </cfRule>
  </conditionalFormatting>
  <conditionalFormatting sqref="L75">
    <cfRule type="cellIs" dxfId="10184" priority="148" operator="lessThan">
      <formula>0</formula>
    </cfRule>
  </conditionalFormatting>
  <conditionalFormatting sqref="L75">
    <cfRule type="cellIs" dxfId="10183" priority="147" operator="lessThan">
      <formula>0</formula>
    </cfRule>
  </conditionalFormatting>
  <conditionalFormatting sqref="L75">
    <cfRule type="cellIs" dxfId="10182" priority="146" operator="lessThan">
      <formula>0</formula>
    </cfRule>
  </conditionalFormatting>
  <conditionalFormatting sqref="L75">
    <cfRule type="cellIs" dxfId="10181" priority="144" operator="lessThan">
      <formula>0</formula>
    </cfRule>
  </conditionalFormatting>
  <conditionalFormatting sqref="L75">
    <cfRule type="cellIs" dxfId="10180" priority="145" operator="lessThan">
      <formula>0</formula>
    </cfRule>
  </conditionalFormatting>
  <conditionalFormatting sqref="L75">
    <cfRule type="cellIs" dxfId="10179" priority="143" operator="lessThan">
      <formula>0</formula>
    </cfRule>
  </conditionalFormatting>
  <conditionalFormatting sqref="L75">
    <cfRule type="cellIs" dxfId="10178" priority="142" operator="lessThan">
      <formula>0</formula>
    </cfRule>
  </conditionalFormatting>
  <conditionalFormatting sqref="L75">
    <cfRule type="cellIs" dxfId="10177" priority="141" operator="lessThan">
      <formula>0</formula>
    </cfRule>
  </conditionalFormatting>
  <conditionalFormatting sqref="L75">
    <cfRule type="cellIs" dxfId="10176" priority="139" operator="lessThan">
      <formula>0</formula>
    </cfRule>
  </conditionalFormatting>
  <conditionalFormatting sqref="L75">
    <cfRule type="cellIs" dxfId="10175" priority="140" operator="lessThan">
      <formula>0</formula>
    </cfRule>
  </conditionalFormatting>
  <conditionalFormatting sqref="L75">
    <cfRule type="cellIs" dxfId="10174" priority="138" operator="lessThan">
      <formula>0</formula>
    </cfRule>
  </conditionalFormatting>
  <conditionalFormatting sqref="L75">
    <cfRule type="cellIs" dxfId="10173" priority="137" operator="lessThan">
      <formula>0</formula>
    </cfRule>
  </conditionalFormatting>
  <conditionalFormatting sqref="L75">
    <cfRule type="cellIs" dxfId="10172" priority="135" operator="lessThan">
      <formula>0</formula>
    </cfRule>
  </conditionalFormatting>
  <conditionalFormatting sqref="L75">
    <cfRule type="cellIs" dxfId="10171" priority="136" operator="lessThan">
      <formula>0</formula>
    </cfRule>
  </conditionalFormatting>
  <conditionalFormatting sqref="L75">
    <cfRule type="cellIs" dxfId="10170" priority="134" operator="lessThan">
      <formula>0</formula>
    </cfRule>
  </conditionalFormatting>
  <conditionalFormatting sqref="L75">
    <cfRule type="cellIs" dxfId="10169" priority="133" operator="lessThan">
      <formula>0</formula>
    </cfRule>
  </conditionalFormatting>
  <conditionalFormatting sqref="L75">
    <cfRule type="cellIs" dxfId="10168" priority="132" operator="lessThan">
      <formula>0</formula>
    </cfRule>
  </conditionalFormatting>
  <conditionalFormatting sqref="L75">
    <cfRule type="cellIs" dxfId="10167" priority="130" operator="lessThan">
      <formula>0</formula>
    </cfRule>
  </conditionalFormatting>
  <conditionalFormatting sqref="L75">
    <cfRule type="cellIs" dxfId="10166" priority="131" operator="lessThan">
      <formula>0</formula>
    </cfRule>
  </conditionalFormatting>
  <conditionalFormatting sqref="L75">
    <cfRule type="cellIs" dxfId="10165" priority="129" operator="lessThan">
      <formula>0</formula>
    </cfRule>
  </conditionalFormatting>
  <conditionalFormatting sqref="L77">
    <cfRule type="cellIs" dxfId="10164" priority="102" operator="lessThan">
      <formula>0</formula>
    </cfRule>
  </conditionalFormatting>
  <conditionalFormatting sqref="L77">
    <cfRule type="cellIs" dxfId="10163" priority="101" operator="lessThan">
      <formula>0</formula>
    </cfRule>
  </conditionalFormatting>
  <conditionalFormatting sqref="L77">
    <cfRule type="cellIs" dxfId="10162" priority="99" operator="lessThan">
      <formula>0</formula>
    </cfRule>
  </conditionalFormatting>
  <conditionalFormatting sqref="L77">
    <cfRule type="cellIs" dxfId="10161" priority="100" operator="lessThan">
      <formula>0</formula>
    </cfRule>
  </conditionalFormatting>
  <conditionalFormatting sqref="L77">
    <cfRule type="cellIs" dxfId="10160" priority="98" operator="lessThan">
      <formula>0</formula>
    </cfRule>
  </conditionalFormatting>
  <conditionalFormatting sqref="L77">
    <cfRule type="cellIs" dxfId="10159" priority="115" operator="lessThan">
      <formula>0</formula>
    </cfRule>
  </conditionalFormatting>
  <conditionalFormatting sqref="L77">
    <cfRule type="cellIs" dxfId="10158" priority="116" operator="lessThan">
      <formula>0</formula>
    </cfRule>
  </conditionalFormatting>
  <conditionalFormatting sqref="L77">
    <cfRule type="cellIs" dxfId="10157" priority="114" operator="lessThan">
      <formula>0</formula>
    </cfRule>
  </conditionalFormatting>
  <conditionalFormatting sqref="L77">
    <cfRule type="cellIs" dxfId="10156" priority="127" operator="lessThan">
      <formula>0</formula>
    </cfRule>
  </conditionalFormatting>
  <conditionalFormatting sqref="L77">
    <cfRule type="cellIs" dxfId="10155" priority="112" operator="lessThan">
      <formula>0</formula>
    </cfRule>
  </conditionalFormatting>
  <conditionalFormatting sqref="L77">
    <cfRule type="cellIs" dxfId="10154" priority="110" operator="lessThan">
      <formula>0</formula>
    </cfRule>
  </conditionalFormatting>
  <conditionalFormatting sqref="L77">
    <cfRule type="cellIs" dxfId="10153" priority="111" operator="lessThan">
      <formula>0</formula>
    </cfRule>
  </conditionalFormatting>
  <conditionalFormatting sqref="L77">
    <cfRule type="cellIs" dxfId="10152" priority="109" operator="lessThan">
      <formula>0</formula>
    </cfRule>
  </conditionalFormatting>
  <conditionalFormatting sqref="M77">
    <cfRule type="cellIs" dxfId="10151" priority="128" operator="lessThan">
      <formula>0</formula>
    </cfRule>
  </conditionalFormatting>
  <conditionalFormatting sqref="L77">
    <cfRule type="cellIs" dxfId="10150" priority="125" operator="lessThan">
      <formula>0</formula>
    </cfRule>
  </conditionalFormatting>
  <conditionalFormatting sqref="L77">
    <cfRule type="cellIs" dxfId="10149" priority="124" operator="lessThan">
      <formula>0</formula>
    </cfRule>
  </conditionalFormatting>
  <conditionalFormatting sqref="L77">
    <cfRule type="cellIs" dxfId="10148" priority="126" operator="lessThan">
      <formula>0</formula>
    </cfRule>
  </conditionalFormatting>
  <conditionalFormatting sqref="L77">
    <cfRule type="cellIs" dxfId="10147" priority="123" operator="lessThan">
      <formula>0</formula>
    </cfRule>
  </conditionalFormatting>
  <conditionalFormatting sqref="L77">
    <cfRule type="cellIs" dxfId="10146" priority="122" operator="lessThan">
      <formula>0</formula>
    </cfRule>
  </conditionalFormatting>
  <conditionalFormatting sqref="L77">
    <cfRule type="cellIs" dxfId="10145" priority="121" operator="lessThan">
      <formula>0</formula>
    </cfRule>
  </conditionalFormatting>
  <conditionalFormatting sqref="L77">
    <cfRule type="cellIs" dxfId="10144" priority="120" operator="lessThan">
      <formula>0</formula>
    </cfRule>
  </conditionalFormatting>
  <conditionalFormatting sqref="L77">
    <cfRule type="cellIs" dxfId="10143" priority="119" operator="lessThan">
      <formula>0</formula>
    </cfRule>
  </conditionalFormatting>
  <conditionalFormatting sqref="L77">
    <cfRule type="cellIs" dxfId="10142" priority="118" operator="lessThan">
      <formula>0</formula>
    </cfRule>
  </conditionalFormatting>
  <conditionalFormatting sqref="L77">
    <cfRule type="cellIs" dxfId="10141" priority="117" operator="lessThan">
      <formula>0</formula>
    </cfRule>
  </conditionalFormatting>
  <conditionalFormatting sqref="L77">
    <cfRule type="cellIs" dxfId="10140" priority="105" operator="lessThan">
      <formula>0</formula>
    </cfRule>
  </conditionalFormatting>
  <conditionalFormatting sqref="L77">
    <cfRule type="cellIs" dxfId="10139" priority="108" operator="lessThan">
      <formula>0</formula>
    </cfRule>
  </conditionalFormatting>
  <conditionalFormatting sqref="L77">
    <cfRule type="cellIs" dxfId="10138" priority="113" operator="lessThan">
      <formula>0</formula>
    </cfRule>
  </conditionalFormatting>
  <conditionalFormatting sqref="L77">
    <cfRule type="cellIs" dxfId="10137" priority="107" operator="lessThan">
      <formula>0</formula>
    </cfRule>
  </conditionalFormatting>
  <conditionalFormatting sqref="L77">
    <cfRule type="cellIs" dxfId="10136" priority="106" operator="lessThan">
      <formula>0</formula>
    </cfRule>
  </conditionalFormatting>
  <conditionalFormatting sqref="L77">
    <cfRule type="cellIs" dxfId="10135" priority="104" operator="lessThan">
      <formula>0</formula>
    </cfRule>
  </conditionalFormatting>
  <conditionalFormatting sqref="L77">
    <cfRule type="cellIs" dxfId="10134" priority="103" operator="lessThan">
      <formula>0</formula>
    </cfRule>
  </conditionalFormatting>
  <conditionalFormatting sqref="L77">
    <cfRule type="cellIs" dxfId="10133" priority="96" operator="lessThan">
      <formula>0</formula>
    </cfRule>
  </conditionalFormatting>
  <conditionalFormatting sqref="L77">
    <cfRule type="cellIs" dxfId="10132" priority="95" operator="lessThan">
      <formula>0</formula>
    </cfRule>
  </conditionalFormatting>
  <conditionalFormatting sqref="L77">
    <cfRule type="cellIs" dxfId="10131" priority="97" operator="lessThan">
      <formula>0</formula>
    </cfRule>
  </conditionalFormatting>
  <conditionalFormatting sqref="L77">
    <cfRule type="cellIs" dxfId="10130" priority="94" operator="lessThan">
      <formula>0</formula>
    </cfRule>
  </conditionalFormatting>
  <conditionalFormatting sqref="L77">
    <cfRule type="cellIs" dxfId="10129" priority="93" operator="lessThan">
      <formula>0</formula>
    </cfRule>
  </conditionalFormatting>
  <conditionalFormatting sqref="L77">
    <cfRule type="cellIs" dxfId="10128" priority="92" operator="lessThan">
      <formula>0</formula>
    </cfRule>
  </conditionalFormatting>
  <conditionalFormatting sqref="L77">
    <cfRule type="cellIs" dxfId="10127" priority="91" operator="lessThan">
      <formula>0</formula>
    </cfRule>
  </conditionalFormatting>
  <conditionalFormatting sqref="L77">
    <cfRule type="cellIs" dxfId="10126" priority="90" operator="lessThan">
      <formula>0</formula>
    </cfRule>
  </conditionalFormatting>
  <conditionalFormatting sqref="L77">
    <cfRule type="cellIs" dxfId="10125" priority="89" operator="lessThan">
      <formula>0</formula>
    </cfRule>
  </conditionalFormatting>
  <conditionalFormatting sqref="L77">
    <cfRule type="cellIs" dxfId="10124" priority="88" operator="lessThan">
      <formula>0</formula>
    </cfRule>
  </conditionalFormatting>
  <conditionalFormatting sqref="L77">
    <cfRule type="cellIs" dxfId="10123" priority="87" operator="lessThan">
      <formula>0</formula>
    </cfRule>
  </conditionalFormatting>
  <conditionalFormatting sqref="L77">
    <cfRule type="cellIs" dxfId="10122" priority="85" operator="lessThan">
      <formula>0</formula>
    </cfRule>
  </conditionalFormatting>
  <conditionalFormatting sqref="L77">
    <cfRule type="cellIs" dxfId="10121" priority="86" operator="lessThan">
      <formula>0</formula>
    </cfRule>
  </conditionalFormatting>
  <conditionalFormatting sqref="L77">
    <cfRule type="cellIs" dxfId="10120" priority="84" operator="lessThan">
      <formula>0</formula>
    </cfRule>
  </conditionalFormatting>
  <conditionalFormatting sqref="L77">
    <cfRule type="cellIs" dxfId="10119" priority="83" operator="lessThan">
      <formula>0</formula>
    </cfRule>
  </conditionalFormatting>
  <conditionalFormatting sqref="L77">
    <cfRule type="cellIs" dxfId="10118" priority="82" operator="lessThan">
      <formula>0</formula>
    </cfRule>
  </conditionalFormatting>
  <conditionalFormatting sqref="L77">
    <cfRule type="cellIs" dxfId="10117" priority="80" operator="lessThan">
      <formula>0</formula>
    </cfRule>
  </conditionalFormatting>
  <conditionalFormatting sqref="L77">
    <cfRule type="cellIs" dxfId="10116" priority="81" operator="lessThan">
      <formula>0</formula>
    </cfRule>
  </conditionalFormatting>
  <conditionalFormatting sqref="L77">
    <cfRule type="cellIs" dxfId="10115" priority="79" operator="lessThan">
      <formula>0</formula>
    </cfRule>
  </conditionalFormatting>
  <conditionalFormatting sqref="L77">
    <cfRule type="cellIs" dxfId="10114" priority="78" operator="lessThan">
      <formula>0</formula>
    </cfRule>
  </conditionalFormatting>
  <conditionalFormatting sqref="L77">
    <cfRule type="cellIs" dxfId="10113" priority="77" operator="lessThan">
      <formula>0</formula>
    </cfRule>
  </conditionalFormatting>
  <conditionalFormatting sqref="L77">
    <cfRule type="cellIs" dxfId="10112" priority="75" operator="lessThan">
      <formula>0</formula>
    </cfRule>
  </conditionalFormatting>
  <conditionalFormatting sqref="L77">
    <cfRule type="cellIs" dxfId="10111" priority="76" operator="lessThan">
      <formula>0</formula>
    </cfRule>
  </conditionalFormatting>
  <conditionalFormatting sqref="L77">
    <cfRule type="cellIs" dxfId="10110" priority="74" operator="lessThan">
      <formula>0</formula>
    </cfRule>
  </conditionalFormatting>
  <conditionalFormatting sqref="L77">
    <cfRule type="cellIs" dxfId="10109" priority="73" operator="lessThan">
      <formula>0</formula>
    </cfRule>
  </conditionalFormatting>
  <conditionalFormatting sqref="L77">
    <cfRule type="cellIs" dxfId="10108" priority="71" operator="lessThan">
      <formula>0</formula>
    </cfRule>
  </conditionalFormatting>
  <conditionalFormatting sqref="L77">
    <cfRule type="cellIs" dxfId="10107" priority="72" operator="lessThan">
      <formula>0</formula>
    </cfRule>
  </conditionalFormatting>
  <conditionalFormatting sqref="L77">
    <cfRule type="cellIs" dxfId="10106" priority="70" operator="lessThan">
      <formula>0</formula>
    </cfRule>
  </conditionalFormatting>
  <conditionalFormatting sqref="L77">
    <cfRule type="cellIs" dxfId="10105" priority="69" operator="lessThan">
      <formula>0</formula>
    </cfRule>
  </conditionalFormatting>
  <conditionalFormatting sqref="L77">
    <cfRule type="cellIs" dxfId="10104" priority="68" operator="lessThan">
      <formula>0</formula>
    </cfRule>
  </conditionalFormatting>
  <conditionalFormatting sqref="L77">
    <cfRule type="cellIs" dxfId="10103" priority="66" operator="lessThan">
      <formula>0</formula>
    </cfRule>
  </conditionalFormatting>
  <conditionalFormatting sqref="L77">
    <cfRule type="cellIs" dxfId="10102" priority="67" operator="lessThan">
      <formula>0</formula>
    </cfRule>
  </conditionalFormatting>
  <conditionalFormatting sqref="L77">
    <cfRule type="cellIs" dxfId="10101" priority="65" operator="lessThan">
      <formula>0</formula>
    </cfRule>
  </conditionalFormatting>
  <conditionalFormatting sqref="L77">
    <cfRule type="cellIs" dxfId="10100" priority="38" operator="lessThan">
      <formula>0</formula>
    </cfRule>
  </conditionalFormatting>
  <conditionalFormatting sqref="L77">
    <cfRule type="cellIs" dxfId="10099" priority="37" operator="lessThan">
      <formula>0</formula>
    </cfRule>
  </conditionalFormatting>
  <conditionalFormatting sqref="L77">
    <cfRule type="cellIs" dxfId="10098" priority="35" operator="lessThan">
      <formula>0</formula>
    </cfRule>
  </conditionalFormatting>
  <conditionalFormatting sqref="L77">
    <cfRule type="cellIs" dxfId="10097" priority="36" operator="lessThan">
      <formula>0</formula>
    </cfRule>
  </conditionalFormatting>
  <conditionalFormatting sqref="L77">
    <cfRule type="cellIs" dxfId="10096" priority="34" operator="lessThan">
      <formula>0</formula>
    </cfRule>
  </conditionalFormatting>
  <conditionalFormatting sqref="L77">
    <cfRule type="cellIs" dxfId="10095" priority="51" operator="lessThan">
      <formula>0</formula>
    </cfRule>
  </conditionalFormatting>
  <conditionalFormatting sqref="L77">
    <cfRule type="cellIs" dxfId="10094" priority="52" operator="lessThan">
      <formula>0</formula>
    </cfRule>
  </conditionalFormatting>
  <conditionalFormatting sqref="L77">
    <cfRule type="cellIs" dxfId="10093" priority="50" operator="lessThan">
      <formula>0</formula>
    </cfRule>
  </conditionalFormatting>
  <conditionalFormatting sqref="L77">
    <cfRule type="cellIs" dxfId="10092" priority="63" operator="lessThan">
      <formula>0</formula>
    </cfRule>
  </conditionalFormatting>
  <conditionalFormatting sqref="L77">
    <cfRule type="cellIs" dxfId="10091" priority="48" operator="lessThan">
      <formula>0</formula>
    </cfRule>
  </conditionalFormatting>
  <conditionalFormatting sqref="L77">
    <cfRule type="cellIs" dxfId="10090" priority="46" operator="lessThan">
      <formula>0</formula>
    </cfRule>
  </conditionalFormatting>
  <conditionalFormatting sqref="L77">
    <cfRule type="cellIs" dxfId="10089" priority="47" operator="lessThan">
      <formula>0</formula>
    </cfRule>
  </conditionalFormatting>
  <conditionalFormatting sqref="L77">
    <cfRule type="cellIs" dxfId="10088" priority="45" operator="lessThan">
      <formula>0</formula>
    </cfRule>
  </conditionalFormatting>
  <conditionalFormatting sqref="M77">
    <cfRule type="cellIs" dxfId="10087" priority="64" operator="lessThan">
      <formula>0</formula>
    </cfRule>
  </conditionalFormatting>
  <conditionalFormatting sqref="L77">
    <cfRule type="cellIs" dxfId="10086" priority="61" operator="lessThan">
      <formula>0</formula>
    </cfRule>
  </conditionalFormatting>
  <conditionalFormatting sqref="L77">
    <cfRule type="cellIs" dxfId="10085" priority="60" operator="lessThan">
      <formula>0</formula>
    </cfRule>
  </conditionalFormatting>
  <conditionalFormatting sqref="L77">
    <cfRule type="cellIs" dxfId="10084" priority="62" operator="lessThan">
      <formula>0</formula>
    </cfRule>
  </conditionalFormatting>
  <conditionalFormatting sqref="L77">
    <cfRule type="cellIs" dxfId="10083" priority="59" operator="lessThan">
      <formula>0</formula>
    </cfRule>
  </conditionalFormatting>
  <conditionalFormatting sqref="L77">
    <cfRule type="cellIs" dxfId="10082" priority="58" operator="lessThan">
      <formula>0</formula>
    </cfRule>
  </conditionalFormatting>
  <conditionalFormatting sqref="L77">
    <cfRule type="cellIs" dxfId="10081" priority="57" operator="lessThan">
      <formula>0</formula>
    </cfRule>
  </conditionalFormatting>
  <conditionalFormatting sqref="L77">
    <cfRule type="cellIs" dxfId="10080" priority="56" operator="lessThan">
      <formula>0</formula>
    </cfRule>
  </conditionalFormatting>
  <conditionalFormatting sqref="L77">
    <cfRule type="cellIs" dxfId="10079" priority="55" operator="lessThan">
      <formula>0</formula>
    </cfRule>
  </conditionalFormatting>
  <conditionalFormatting sqref="L77">
    <cfRule type="cellIs" dxfId="10078" priority="54" operator="lessThan">
      <formula>0</formula>
    </cfRule>
  </conditionalFormatting>
  <conditionalFormatting sqref="L77">
    <cfRule type="cellIs" dxfId="10077" priority="53" operator="lessThan">
      <formula>0</formula>
    </cfRule>
  </conditionalFormatting>
  <conditionalFormatting sqref="L77">
    <cfRule type="cellIs" dxfId="10076" priority="41" operator="lessThan">
      <formula>0</formula>
    </cfRule>
  </conditionalFormatting>
  <conditionalFormatting sqref="L77">
    <cfRule type="cellIs" dxfId="10075" priority="44" operator="lessThan">
      <formula>0</formula>
    </cfRule>
  </conditionalFormatting>
  <conditionalFormatting sqref="L77">
    <cfRule type="cellIs" dxfId="10074" priority="49" operator="lessThan">
      <formula>0</formula>
    </cfRule>
  </conditionalFormatting>
  <conditionalFormatting sqref="L77">
    <cfRule type="cellIs" dxfId="10073" priority="43" operator="lessThan">
      <formula>0</formula>
    </cfRule>
  </conditionalFormatting>
  <conditionalFormatting sqref="L77">
    <cfRule type="cellIs" dxfId="10072" priority="42" operator="lessThan">
      <formula>0</formula>
    </cfRule>
  </conditionalFormatting>
  <conditionalFormatting sqref="L77">
    <cfRule type="cellIs" dxfId="10071" priority="40" operator="lessThan">
      <formula>0</formula>
    </cfRule>
  </conditionalFormatting>
  <conditionalFormatting sqref="L77">
    <cfRule type="cellIs" dxfId="10070" priority="39" operator="lessThan">
      <formula>0</formula>
    </cfRule>
  </conditionalFormatting>
  <conditionalFormatting sqref="L77">
    <cfRule type="cellIs" dxfId="10069" priority="32" operator="lessThan">
      <formula>0</formula>
    </cfRule>
  </conditionalFormatting>
  <conditionalFormatting sqref="L77">
    <cfRule type="cellIs" dxfId="10068" priority="31" operator="lessThan">
      <formula>0</formula>
    </cfRule>
  </conditionalFormatting>
  <conditionalFormatting sqref="L77">
    <cfRule type="cellIs" dxfId="10067" priority="33" operator="lessThan">
      <formula>0</formula>
    </cfRule>
  </conditionalFormatting>
  <conditionalFormatting sqref="L77">
    <cfRule type="cellIs" dxfId="10066" priority="30" operator="lessThan">
      <formula>0</formula>
    </cfRule>
  </conditionalFormatting>
  <conditionalFormatting sqref="L77">
    <cfRule type="cellIs" dxfId="10065" priority="29" operator="lessThan">
      <formula>0</formula>
    </cfRule>
  </conditionalFormatting>
  <conditionalFormatting sqref="L77">
    <cfRule type="cellIs" dxfId="10064" priority="28" operator="lessThan">
      <formula>0</formula>
    </cfRule>
  </conditionalFormatting>
  <conditionalFormatting sqref="L77">
    <cfRule type="cellIs" dxfId="10063" priority="27" operator="lessThan">
      <formula>0</formula>
    </cfRule>
  </conditionalFormatting>
  <conditionalFormatting sqref="L77">
    <cfRule type="cellIs" dxfId="10062" priority="26" operator="lessThan">
      <formula>0</formula>
    </cfRule>
  </conditionalFormatting>
  <conditionalFormatting sqref="L77">
    <cfRule type="cellIs" dxfId="10061" priority="25" operator="lessThan">
      <formula>0</formula>
    </cfRule>
  </conditionalFormatting>
  <conditionalFormatting sqref="L77">
    <cfRule type="cellIs" dxfId="10060" priority="24" operator="lessThan">
      <formula>0</formula>
    </cfRule>
  </conditionalFormatting>
  <conditionalFormatting sqref="L77">
    <cfRule type="cellIs" dxfId="10059" priority="23" operator="lessThan">
      <formula>0</formula>
    </cfRule>
  </conditionalFormatting>
  <conditionalFormatting sqref="L77">
    <cfRule type="cellIs" dxfId="10058" priority="21" operator="lessThan">
      <formula>0</formula>
    </cfRule>
  </conditionalFormatting>
  <conditionalFormatting sqref="L77">
    <cfRule type="cellIs" dxfId="10057" priority="22" operator="lessThan">
      <formula>0</formula>
    </cfRule>
  </conditionalFormatting>
  <conditionalFormatting sqref="L77">
    <cfRule type="cellIs" dxfId="10056" priority="20" operator="lessThan">
      <formula>0</formula>
    </cfRule>
  </conditionalFormatting>
  <conditionalFormatting sqref="L77">
    <cfRule type="cellIs" dxfId="10055" priority="19" operator="lessThan">
      <formula>0</formula>
    </cfRule>
  </conditionalFormatting>
  <conditionalFormatting sqref="L77">
    <cfRule type="cellIs" dxfId="10054" priority="18" operator="lessThan">
      <formula>0</formula>
    </cfRule>
  </conditionalFormatting>
  <conditionalFormatting sqref="L77">
    <cfRule type="cellIs" dxfId="10053" priority="16" operator="lessThan">
      <formula>0</formula>
    </cfRule>
  </conditionalFormatting>
  <conditionalFormatting sqref="L77">
    <cfRule type="cellIs" dxfId="10052" priority="17" operator="lessThan">
      <formula>0</formula>
    </cfRule>
  </conditionalFormatting>
  <conditionalFormatting sqref="L77">
    <cfRule type="cellIs" dxfId="10051" priority="15" operator="lessThan">
      <formula>0</formula>
    </cfRule>
  </conditionalFormatting>
  <conditionalFormatting sqref="L77">
    <cfRule type="cellIs" dxfId="10050" priority="14" operator="lessThan">
      <formula>0</formula>
    </cfRule>
  </conditionalFormatting>
  <conditionalFormatting sqref="L77">
    <cfRule type="cellIs" dxfId="10049" priority="13" operator="lessThan">
      <formula>0</formula>
    </cfRule>
  </conditionalFormatting>
  <conditionalFormatting sqref="L77">
    <cfRule type="cellIs" dxfId="10048" priority="11" operator="lessThan">
      <formula>0</formula>
    </cfRule>
  </conditionalFormatting>
  <conditionalFormatting sqref="L77">
    <cfRule type="cellIs" dxfId="10047" priority="12" operator="lessThan">
      <formula>0</formula>
    </cfRule>
  </conditionalFormatting>
  <conditionalFormatting sqref="L77">
    <cfRule type="cellIs" dxfId="10046" priority="10" operator="lessThan">
      <formula>0</formula>
    </cfRule>
  </conditionalFormatting>
  <conditionalFormatting sqref="L77">
    <cfRule type="cellIs" dxfId="10045" priority="9" operator="lessThan">
      <formula>0</formula>
    </cfRule>
  </conditionalFormatting>
  <conditionalFormatting sqref="L77">
    <cfRule type="cellIs" dxfId="10044" priority="7" operator="lessThan">
      <formula>0</formula>
    </cfRule>
  </conditionalFormatting>
  <conditionalFormatting sqref="L77">
    <cfRule type="cellIs" dxfId="10043" priority="8" operator="lessThan">
      <formula>0</formula>
    </cfRule>
  </conditionalFormatting>
  <conditionalFormatting sqref="L77">
    <cfRule type="cellIs" dxfId="10042" priority="6" operator="lessThan">
      <formula>0</formula>
    </cfRule>
  </conditionalFormatting>
  <conditionalFormatting sqref="L77">
    <cfRule type="cellIs" dxfId="10041" priority="5" operator="lessThan">
      <formula>0</formula>
    </cfRule>
  </conditionalFormatting>
  <conditionalFormatting sqref="L77">
    <cfRule type="cellIs" dxfId="10040" priority="4" operator="lessThan">
      <formula>0</formula>
    </cfRule>
  </conditionalFormatting>
  <conditionalFormatting sqref="L77">
    <cfRule type="cellIs" dxfId="10039" priority="2" operator="lessThan">
      <formula>0</formula>
    </cfRule>
  </conditionalFormatting>
  <conditionalFormatting sqref="L77">
    <cfRule type="cellIs" dxfId="10038" priority="3" operator="lessThan">
      <formula>0</formula>
    </cfRule>
  </conditionalFormatting>
  <conditionalFormatting sqref="L77">
    <cfRule type="cellIs" dxfId="10037" priority="1" operator="lessThan">
      <formula>0</formula>
    </cfRule>
  </conditionalFormatting>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162"/>
  <sheetViews>
    <sheetView showGridLines="0" zoomScale="80" zoomScaleNormal="80" workbookViewId="0">
      <selection activeCell="B63" sqref="B63:E63"/>
    </sheetView>
  </sheetViews>
  <sheetFormatPr baseColWidth="10" defaultColWidth="11.42578125" defaultRowHeight="14.25" x14ac:dyDescent="0.2"/>
  <cols>
    <col min="1" max="1" width="2" style="217" customWidth="1"/>
    <col min="2" max="2" width="17.42578125" style="217" customWidth="1"/>
    <col min="3" max="3" width="14" style="217" customWidth="1"/>
    <col min="4" max="4" width="16.7109375" style="217" customWidth="1"/>
    <col min="5" max="5" width="17" style="217" bestFit="1" customWidth="1"/>
    <col min="6" max="6" width="12.28515625" style="217" customWidth="1"/>
    <col min="7" max="7" width="10.5703125" style="217" customWidth="1"/>
    <col min="8" max="8" width="21.5703125" style="217" customWidth="1"/>
    <col min="9" max="11" width="13.140625" style="217" customWidth="1"/>
    <col min="12" max="12" width="11.7109375" style="217" customWidth="1"/>
    <col min="13" max="15" width="12.28515625" style="217" customWidth="1"/>
    <col min="16" max="16" width="15.28515625" style="217" customWidth="1"/>
    <col min="17" max="17" width="13" style="246" customWidth="1"/>
    <col min="18" max="16384" width="11.42578125" style="217"/>
  </cols>
  <sheetData>
    <row r="1" spans="1:16" ht="15" customHeight="1" x14ac:dyDescent="0.2">
      <c r="A1" s="548" t="s">
        <v>509</v>
      </c>
      <c r="B1" s="548"/>
      <c r="C1" s="548"/>
      <c r="D1" s="548"/>
      <c r="E1" s="548"/>
      <c r="F1" s="548"/>
      <c r="G1" s="548"/>
      <c r="H1" s="548"/>
      <c r="I1" s="548"/>
      <c r="J1" s="548"/>
      <c r="K1" s="548"/>
      <c r="L1" s="548"/>
      <c r="M1" s="548"/>
      <c r="N1" s="548"/>
      <c r="O1" s="548"/>
      <c r="P1" s="548"/>
    </row>
    <row r="2" spans="1:16" ht="15" customHeight="1" x14ac:dyDescent="0.2">
      <c r="A2" s="548"/>
      <c r="B2" s="548"/>
      <c r="C2" s="548"/>
      <c r="D2" s="548"/>
      <c r="E2" s="548"/>
      <c r="F2" s="548"/>
      <c r="G2" s="548"/>
      <c r="H2" s="548"/>
      <c r="I2" s="548"/>
      <c r="J2" s="548"/>
      <c r="K2" s="548"/>
      <c r="L2" s="548"/>
      <c r="M2" s="548"/>
      <c r="N2" s="548"/>
      <c r="O2" s="548"/>
      <c r="P2" s="548"/>
    </row>
    <row r="3" spans="1:16" ht="15" customHeight="1" x14ac:dyDescent="0.2">
      <c r="B3" s="219"/>
      <c r="D3" s="383"/>
      <c r="E3" s="383"/>
      <c r="M3" s="330" t="s">
        <v>4</v>
      </c>
      <c r="O3" s="330" t="s">
        <v>991</v>
      </c>
    </row>
    <row r="4" spans="1:16" ht="15" customHeight="1" x14ac:dyDescent="0.2">
      <c r="B4" s="219"/>
      <c r="D4" s="383"/>
      <c r="E4" s="383"/>
      <c r="M4" s="330"/>
      <c r="O4" s="282"/>
    </row>
    <row r="5" spans="1:16" ht="15" customHeight="1" x14ac:dyDescent="0.2">
      <c r="B5" s="658" t="s">
        <v>0</v>
      </c>
      <c r="C5" s="658" t="s">
        <v>53</v>
      </c>
      <c r="D5" s="383"/>
      <c r="E5" s="383"/>
      <c r="M5" s="330"/>
      <c r="O5" s="282"/>
    </row>
    <row r="6" spans="1:16" ht="15" customHeight="1" thickBot="1" x14ac:dyDescent="0.25">
      <c r="B6" s="659"/>
      <c r="C6" s="659" t="s">
        <v>510</v>
      </c>
      <c r="D6" s="383"/>
      <c r="E6" s="383"/>
      <c r="M6" s="330"/>
      <c r="O6" s="282"/>
    </row>
    <row r="7" spans="1:16" ht="15" hidden="1" customHeight="1" x14ac:dyDescent="0.2">
      <c r="B7" s="399">
        <v>43160</v>
      </c>
      <c r="C7" s="400">
        <v>2.9999999999999997E-4</v>
      </c>
      <c r="D7" s="383"/>
      <c r="E7" s="383"/>
      <c r="M7" s="330"/>
      <c r="O7" s="282"/>
    </row>
    <row r="8" spans="1:16" ht="15" hidden="1" customHeight="1" x14ac:dyDescent="0.2">
      <c r="B8" s="399">
        <v>43191</v>
      </c>
      <c r="C8" s="400">
        <v>-1.2999999999999999E-3</v>
      </c>
      <c r="D8" s="383"/>
      <c r="E8" s="383"/>
      <c r="M8" s="330"/>
      <c r="O8" s="282"/>
    </row>
    <row r="9" spans="1:16" ht="15" hidden="1" customHeight="1" x14ac:dyDescent="0.2">
      <c r="B9" s="399">
        <v>43221</v>
      </c>
      <c r="C9" s="400">
        <v>6.4000000000000003E-3</v>
      </c>
      <c r="D9" s="383"/>
      <c r="E9" s="383"/>
      <c r="M9" s="330"/>
      <c r="O9" s="282"/>
    </row>
    <row r="10" spans="1:16" ht="15" hidden="1" customHeight="1" x14ac:dyDescent="0.2">
      <c r="B10" s="399">
        <v>43252</v>
      </c>
      <c r="C10" s="400">
        <v>7.7999999999999996E-3</v>
      </c>
      <c r="D10" s="383"/>
      <c r="E10" s="383"/>
      <c r="M10" s="330"/>
      <c r="O10" s="282"/>
    </row>
    <row r="11" spans="1:16" ht="15" hidden="1" customHeight="1" x14ac:dyDescent="0.2">
      <c r="B11" s="399">
        <v>43282</v>
      </c>
      <c r="C11" s="400">
        <v>4.0000000000000002E-4</v>
      </c>
      <c r="D11" s="383"/>
      <c r="E11" s="383"/>
      <c r="M11" s="330"/>
      <c r="O11" s="282"/>
    </row>
    <row r="12" spans="1:16" ht="15" hidden="1" customHeight="1" x14ac:dyDescent="0.2">
      <c r="B12" s="399">
        <v>43313</v>
      </c>
      <c r="C12" s="400">
        <v>1E-3</v>
      </c>
      <c r="D12" s="383"/>
      <c r="E12" s="383"/>
      <c r="M12" s="330"/>
      <c r="O12" s="282"/>
    </row>
    <row r="13" spans="1:16" ht="15" hidden="1" customHeight="1" x14ac:dyDescent="0.2">
      <c r="B13" s="399">
        <v>43344</v>
      </c>
      <c r="C13" s="400">
        <v>6.4000000000000003E-3</v>
      </c>
      <c r="D13" s="383"/>
      <c r="E13" s="383"/>
      <c r="M13" s="330"/>
      <c r="O13" s="282"/>
    </row>
    <row r="14" spans="1:16" ht="15" hidden="1" customHeight="1" x14ac:dyDescent="0.2">
      <c r="B14" s="399">
        <v>43374</v>
      </c>
      <c r="C14" s="400">
        <v>5.7000000000000002E-3</v>
      </c>
      <c r="D14" s="383"/>
      <c r="E14" s="383"/>
      <c r="M14" s="330"/>
      <c r="O14" s="282"/>
    </row>
    <row r="15" spans="1:16" ht="15" hidden="1" customHeight="1" x14ac:dyDescent="0.2">
      <c r="B15" s="399">
        <v>43405</v>
      </c>
      <c r="C15" s="400">
        <v>6.3E-3</v>
      </c>
      <c r="D15" s="383"/>
      <c r="E15" s="383"/>
      <c r="M15" s="330"/>
      <c r="O15" s="282"/>
    </row>
    <row r="16" spans="1:16" ht="15" hidden="1" customHeight="1" x14ac:dyDescent="0.2">
      <c r="B16" s="399">
        <v>43435</v>
      </c>
      <c r="C16" s="400">
        <v>2E-3</v>
      </c>
      <c r="D16" s="383"/>
      <c r="E16" s="383"/>
      <c r="M16" s="330"/>
      <c r="O16" s="282"/>
    </row>
    <row r="17" spans="2:15" ht="15" hidden="1" customHeight="1" x14ac:dyDescent="0.2">
      <c r="B17" s="399">
        <v>43466</v>
      </c>
      <c r="C17" s="400">
        <v>5.7000000000000002E-3</v>
      </c>
      <c r="D17" s="383"/>
      <c r="E17" s="383"/>
      <c r="M17" s="330"/>
      <c r="O17" s="282"/>
    </row>
    <row r="18" spans="2:15" ht="15" hidden="1" customHeight="1" x14ac:dyDescent="0.2">
      <c r="B18" s="399">
        <v>43497</v>
      </c>
      <c r="C18" s="400">
        <v>6.1000000000000004E-3</v>
      </c>
      <c r="D18" s="383"/>
      <c r="E18" s="383"/>
      <c r="M18" s="330"/>
      <c r="O18" s="282"/>
    </row>
    <row r="19" spans="2:15" ht="15" hidden="1" customHeight="1" x14ac:dyDescent="0.2">
      <c r="B19" s="399">
        <v>43525</v>
      </c>
      <c r="C19" s="400">
        <v>3.3E-3</v>
      </c>
      <c r="D19" s="383"/>
      <c r="E19" s="383"/>
      <c r="M19" s="330"/>
      <c r="O19" s="282"/>
    </row>
    <row r="20" spans="2:15" ht="15" hidden="1" customHeight="1" x14ac:dyDescent="0.2">
      <c r="B20" s="399">
        <v>43556</v>
      </c>
      <c r="C20" s="400">
        <v>1.6000000000000001E-3</v>
      </c>
      <c r="D20" s="383"/>
      <c r="E20" s="383"/>
      <c r="M20" s="330"/>
      <c r="O20" s="282"/>
    </row>
    <row r="21" spans="2:15" ht="15" hidden="1" customHeight="1" x14ac:dyDescent="0.2">
      <c r="B21" s="399">
        <v>43586</v>
      </c>
      <c r="C21" s="400">
        <v>2.3999999999999998E-3</v>
      </c>
      <c r="D21" s="383"/>
      <c r="E21" s="383"/>
      <c r="M21" s="330"/>
      <c r="O21" s="282"/>
    </row>
    <row r="22" spans="2:15" ht="15" hidden="1" customHeight="1" x14ac:dyDescent="0.2">
      <c r="B22" s="399">
        <v>43617</v>
      </c>
      <c r="C22" s="400">
        <v>4.0000000000000002E-4</v>
      </c>
      <c r="D22" s="383"/>
      <c r="E22" s="383"/>
      <c r="M22" s="330"/>
      <c r="O22" s="282"/>
    </row>
    <row r="23" spans="2:15" ht="15" hidden="1" customHeight="1" x14ac:dyDescent="0.2">
      <c r="B23" s="399">
        <v>43647</v>
      </c>
      <c r="C23" s="400">
        <v>5.1999999999999998E-3</v>
      </c>
      <c r="K23" s="401"/>
      <c r="L23" s="401"/>
      <c r="M23" s="401"/>
      <c r="N23" s="401"/>
      <c r="O23" s="282"/>
    </row>
    <row r="24" spans="2:15" ht="15" hidden="1" customHeight="1" x14ac:dyDescent="0.2">
      <c r="B24" s="399">
        <v>43678</v>
      </c>
      <c r="C24" s="400">
        <v>4.1000000000000003E-3</v>
      </c>
      <c r="K24" s="401"/>
      <c r="L24" s="401"/>
      <c r="M24" s="401"/>
      <c r="N24" s="401"/>
      <c r="O24" s="282"/>
    </row>
    <row r="25" spans="2:15" ht="15" hidden="1" customHeight="1" x14ac:dyDescent="0.2">
      <c r="B25" s="399">
        <v>43709</v>
      </c>
      <c r="C25" s="400">
        <v>4.7000000000000002E-3</v>
      </c>
      <c r="K25" s="401"/>
      <c r="L25" s="401"/>
      <c r="M25" s="401"/>
      <c r="N25" s="401"/>
      <c r="O25" s="282"/>
    </row>
    <row r="26" spans="2:15" ht="15" hidden="1" customHeight="1" x14ac:dyDescent="0.2">
      <c r="B26" s="399">
        <v>43739</v>
      </c>
      <c r="C26" s="400">
        <v>1.2999999999999999E-3</v>
      </c>
      <c r="K26" s="401"/>
      <c r="L26" s="401"/>
      <c r="M26" s="401"/>
      <c r="N26" s="401"/>
      <c r="O26" s="282"/>
    </row>
    <row r="27" spans="2:15" ht="15" hidden="1" customHeight="1" x14ac:dyDescent="0.2">
      <c r="B27" s="399">
        <v>43770</v>
      </c>
      <c r="C27" s="400">
        <v>-5.9999999999999995E-4</v>
      </c>
      <c r="K27" s="401"/>
      <c r="L27" s="401"/>
      <c r="M27" s="401"/>
      <c r="N27" s="401"/>
      <c r="O27" s="282"/>
    </row>
    <row r="28" spans="2:15" ht="15" hidden="1" customHeight="1" x14ac:dyDescent="0.2">
      <c r="B28" s="399">
        <v>43800</v>
      </c>
      <c r="C28" s="400">
        <v>4.0000000000000002E-4</v>
      </c>
      <c r="K28" s="401"/>
      <c r="L28" s="401"/>
      <c r="M28" s="401"/>
      <c r="N28" s="401"/>
      <c r="O28" s="282"/>
    </row>
    <row r="29" spans="2:15" ht="15" hidden="1" customHeight="1" x14ac:dyDescent="0.2">
      <c r="B29" s="399">
        <v>43831</v>
      </c>
      <c r="C29" s="400">
        <v>1.61E-2</v>
      </c>
      <c r="K29" s="401"/>
      <c r="L29" s="401"/>
      <c r="M29" s="401"/>
      <c r="N29" s="401"/>
      <c r="O29" s="282"/>
    </row>
    <row r="30" spans="2:15" ht="15" hidden="1" customHeight="1" x14ac:dyDescent="0.2">
      <c r="B30" s="399">
        <v>43862</v>
      </c>
      <c r="C30" s="400">
        <v>5.0000000000000001E-3</v>
      </c>
      <c r="K30" s="401"/>
      <c r="L30" s="401"/>
      <c r="M30" s="401"/>
      <c r="N30" s="401"/>
      <c r="O30" s="282"/>
    </row>
    <row r="31" spans="2:15" ht="15" hidden="1" customHeight="1" x14ac:dyDescent="0.2">
      <c r="B31" s="399">
        <v>43891</v>
      </c>
      <c r="C31" s="400">
        <v>-2.4899999999999999E-2</v>
      </c>
      <c r="K31" s="401"/>
      <c r="L31" s="401"/>
      <c r="M31" s="401"/>
      <c r="N31" s="401"/>
      <c r="O31" s="282"/>
    </row>
    <row r="32" spans="2:15" ht="15" hidden="1" customHeight="1" x14ac:dyDescent="0.2">
      <c r="B32" s="399">
        <v>43922</v>
      </c>
      <c r="C32" s="400">
        <v>-8.5900000000000004E-2</v>
      </c>
      <c r="K32" s="401"/>
      <c r="L32" s="401"/>
      <c r="M32" s="401"/>
      <c r="N32" s="401"/>
      <c r="O32" s="282"/>
    </row>
    <row r="33" spans="2:15" ht="15" hidden="1" customHeight="1" x14ac:dyDescent="0.2">
      <c r="B33" s="399">
        <v>43952</v>
      </c>
      <c r="C33" s="400">
        <v>-1.2800000000000001E-2</v>
      </c>
      <c r="K33" s="401"/>
      <c r="L33" s="401"/>
      <c r="M33" s="401"/>
      <c r="N33" s="401"/>
      <c r="O33" s="282"/>
    </row>
    <row r="34" spans="2:15" ht="15" hidden="1" customHeight="1" x14ac:dyDescent="0.2">
      <c r="B34" s="399">
        <v>43983</v>
      </c>
      <c r="C34" s="400">
        <v>8.6199999999999999E-2</v>
      </c>
      <c r="K34" s="401"/>
      <c r="L34" s="401"/>
      <c r="M34" s="401"/>
      <c r="N34" s="401"/>
      <c r="O34" s="282"/>
    </row>
    <row r="35" spans="2:15" ht="15" hidden="1" customHeight="1" x14ac:dyDescent="0.2">
      <c r="B35" s="399">
        <v>44013</v>
      </c>
      <c r="C35" s="400">
        <v>7.7999999999999996E-3</v>
      </c>
      <c r="K35" s="401"/>
      <c r="L35" s="401"/>
      <c r="M35" s="401"/>
      <c r="N35" s="401"/>
      <c r="O35" s="282"/>
    </row>
    <row r="36" spans="2:15" ht="15" hidden="1" customHeight="1" x14ac:dyDescent="0.2">
      <c r="B36" s="399">
        <v>44044</v>
      </c>
      <c r="C36" s="400">
        <v>-2.0999999999999999E-3</v>
      </c>
      <c r="K36" s="401"/>
      <c r="L36" s="401"/>
      <c r="M36" s="401"/>
      <c r="N36" s="401"/>
      <c r="O36" s="282"/>
    </row>
    <row r="37" spans="2:15" ht="15" hidden="1" customHeight="1" x14ac:dyDescent="0.2">
      <c r="B37" s="399">
        <v>44075</v>
      </c>
      <c r="C37" s="400">
        <v>-1.5E-3</v>
      </c>
      <c r="K37" s="401"/>
      <c r="L37" s="401"/>
      <c r="M37" s="401"/>
      <c r="N37" s="401"/>
      <c r="O37" s="282"/>
    </row>
    <row r="38" spans="2:15" ht="15" hidden="1" customHeight="1" x14ac:dyDescent="0.2">
      <c r="B38" s="399">
        <v>44105</v>
      </c>
      <c r="C38" s="400">
        <v>-5.0000000000000001E-4</v>
      </c>
      <c r="K38" s="401"/>
      <c r="L38" s="401"/>
      <c r="M38" s="401"/>
      <c r="N38" s="401"/>
      <c r="O38" s="282"/>
    </row>
    <row r="39" spans="2:15" ht="15" hidden="1" customHeight="1" x14ac:dyDescent="0.2">
      <c r="B39" s="399">
        <v>44136</v>
      </c>
      <c r="C39" s="400">
        <v>-2.5999999999999999E-3</v>
      </c>
      <c r="K39" s="401"/>
      <c r="L39" s="401"/>
      <c r="M39" s="401"/>
      <c r="N39" s="401"/>
      <c r="O39" s="282"/>
    </row>
    <row r="40" spans="2:15" ht="18" hidden="1" customHeight="1" x14ac:dyDescent="0.2">
      <c r="B40" s="402">
        <v>44166</v>
      </c>
      <c r="C40" s="403">
        <v>-3.2000000000000002E-3</v>
      </c>
      <c r="K40" s="401"/>
      <c r="L40" s="401"/>
      <c r="M40" s="401"/>
      <c r="N40" s="401"/>
      <c r="O40" s="282"/>
    </row>
    <row r="41" spans="2:15" ht="18" hidden="1" customHeight="1" x14ac:dyDescent="0.2">
      <c r="B41" s="404">
        <v>44197</v>
      </c>
      <c r="C41" s="405">
        <v>1.0200000000000001E-2</v>
      </c>
      <c r="K41" s="401"/>
      <c r="L41" s="401"/>
      <c r="M41" s="401"/>
      <c r="N41" s="401"/>
      <c r="O41" s="282"/>
    </row>
    <row r="42" spans="2:15" ht="18" hidden="1" customHeight="1" x14ac:dyDescent="0.2">
      <c r="B42" s="404">
        <v>44228</v>
      </c>
      <c r="C42" s="405">
        <v>9.1000000000000004E-3</v>
      </c>
      <c r="K42" s="401"/>
      <c r="L42" s="401"/>
      <c r="M42" s="401"/>
      <c r="N42" s="401"/>
      <c r="O42" s="282"/>
    </row>
    <row r="43" spans="2:15" ht="18" hidden="1" customHeight="1" x14ac:dyDescent="0.2">
      <c r="B43" s="404">
        <v>44256</v>
      </c>
      <c r="C43" s="405">
        <v>6.4999999999999997E-3</v>
      </c>
      <c r="K43" s="401"/>
      <c r="L43" s="401"/>
      <c r="M43" s="401"/>
      <c r="N43" s="401"/>
      <c r="O43" s="282"/>
    </row>
    <row r="44" spans="2:15" ht="18" hidden="1" customHeight="1" x14ac:dyDescent="0.2">
      <c r="B44" s="404">
        <v>44287</v>
      </c>
      <c r="C44" s="405">
        <v>4.5999999999999999E-3</v>
      </c>
      <c r="K44" s="401"/>
      <c r="L44" s="401"/>
      <c r="M44" s="401"/>
      <c r="N44" s="401"/>
      <c r="O44" s="282"/>
    </row>
    <row r="45" spans="2:15" ht="18" hidden="1" customHeight="1" x14ac:dyDescent="0.2">
      <c r="B45" s="404">
        <v>44317</v>
      </c>
      <c r="C45" s="405">
        <v>2.3E-3</v>
      </c>
      <c r="K45" s="401"/>
      <c r="L45" s="401"/>
      <c r="M45" s="401"/>
      <c r="N45" s="401"/>
      <c r="O45" s="282"/>
    </row>
    <row r="46" spans="2:15" ht="18" hidden="1" customHeight="1" x14ac:dyDescent="0.2">
      <c r="B46" s="404">
        <v>44348</v>
      </c>
      <c r="C46" s="405">
        <v>6.9999999999999999E-4</v>
      </c>
      <c r="K46" s="401"/>
      <c r="L46" s="401"/>
      <c r="M46" s="401"/>
      <c r="N46" s="401"/>
      <c r="O46" s="282"/>
    </row>
    <row r="47" spans="2:15" ht="18" hidden="1" customHeight="1" x14ac:dyDescent="0.2">
      <c r="B47" s="404">
        <v>44378</v>
      </c>
      <c r="C47" s="405">
        <v>2.3E-3</v>
      </c>
      <c r="K47" s="401"/>
      <c r="L47" s="401"/>
      <c r="M47" s="401"/>
      <c r="N47" s="401"/>
      <c r="O47" s="282"/>
    </row>
    <row r="48" spans="2:15" ht="18" customHeight="1" x14ac:dyDescent="0.2">
      <c r="B48" s="404">
        <v>44409</v>
      </c>
      <c r="C48" s="405">
        <v>3.8E-3</v>
      </c>
      <c r="K48" s="401"/>
      <c r="L48" s="401"/>
      <c r="M48" s="401"/>
      <c r="N48" s="401"/>
      <c r="O48" s="282"/>
    </row>
    <row r="49" spans="2:16" ht="18" customHeight="1" x14ac:dyDescent="0.2">
      <c r="B49" s="404">
        <v>44440</v>
      </c>
      <c r="C49" s="405">
        <v>7.0000000000000001E-3</v>
      </c>
      <c r="K49" s="401"/>
      <c r="L49" s="401"/>
      <c r="M49" s="401"/>
      <c r="N49" s="401"/>
      <c r="O49" s="282"/>
    </row>
    <row r="50" spans="2:16" ht="18" customHeight="1" x14ac:dyDescent="0.2">
      <c r="B50" s="404">
        <v>44470</v>
      </c>
      <c r="C50" s="405">
        <v>3.3E-3</v>
      </c>
      <c r="K50" s="401"/>
      <c r="L50" s="401"/>
      <c r="M50" s="401"/>
      <c r="N50" s="401"/>
      <c r="O50" s="282"/>
    </row>
    <row r="51" spans="2:16" ht="18" customHeight="1" x14ac:dyDescent="0.2">
      <c r="B51" s="404">
        <v>44501</v>
      </c>
      <c r="C51" s="405">
        <v>3.5999999999999999E-3</v>
      </c>
      <c r="K51" s="401"/>
      <c r="L51" s="401"/>
      <c r="M51" s="401"/>
      <c r="N51" s="401"/>
      <c r="O51" s="282"/>
    </row>
    <row r="52" spans="2:16" ht="18.75" customHeight="1" x14ac:dyDescent="0.2">
      <c r="B52" s="404">
        <v>44531</v>
      </c>
      <c r="C52" s="405">
        <v>1.0500000000000001E-2</v>
      </c>
      <c r="K52" s="401"/>
      <c r="L52" s="401"/>
      <c r="M52" s="401"/>
      <c r="N52" s="401"/>
      <c r="O52" s="282"/>
    </row>
    <row r="53" spans="2:16" ht="18.75" customHeight="1" x14ac:dyDescent="0.2">
      <c r="B53" s="404">
        <v>44562</v>
      </c>
      <c r="C53" s="405">
        <v>2.64E-2</v>
      </c>
      <c r="K53" s="401"/>
      <c r="L53" s="401"/>
      <c r="M53" s="401"/>
      <c r="N53" s="401"/>
      <c r="O53" s="282"/>
    </row>
    <row r="54" spans="2:16" ht="18.75" customHeight="1" x14ac:dyDescent="0.2">
      <c r="B54" s="404">
        <v>44593</v>
      </c>
      <c r="C54" s="405">
        <v>7.0000000000000001E-3</v>
      </c>
      <c r="K54" s="401"/>
      <c r="L54" s="401"/>
      <c r="M54" s="401"/>
      <c r="N54" s="401"/>
      <c r="O54" s="282"/>
    </row>
    <row r="55" spans="2:16" ht="18.75" customHeight="1" x14ac:dyDescent="0.2">
      <c r="B55" s="404">
        <v>44621</v>
      </c>
      <c r="C55" s="405">
        <v>4.1000000000000003E-3</v>
      </c>
      <c r="K55" s="401"/>
      <c r="L55" s="401"/>
      <c r="M55" s="401"/>
      <c r="N55" s="401"/>
      <c r="O55" s="282"/>
    </row>
    <row r="56" spans="2:16" ht="18" customHeight="1" x14ac:dyDescent="0.2">
      <c r="B56" s="404">
        <v>44652</v>
      </c>
      <c r="C56" s="405">
        <v>4.1000000000000003E-3</v>
      </c>
      <c r="K56" s="401"/>
      <c r="L56" s="401"/>
      <c r="M56" s="401"/>
      <c r="N56" s="401"/>
      <c r="O56" s="282"/>
    </row>
    <row r="57" spans="2:16" ht="18" customHeight="1" x14ac:dyDescent="0.2">
      <c r="B57" s="404">
        <v>44682</v>
      </c>
      <c r="C57" s="405">
        <v>5.1000000000000004E-3</v>
      </c>
      <c r="K57" s="401"/>
      <c r="L57" s="401"/>
      <c r="M57" s="401"/>
      <c r="N57" s="401"/>
      <c r="O57" s="282"/>
    </row>
    <row r="58" spans="2:16" ht="18" customHeight="1" x14ac:dyDescent="0.2">
      <c r="B58" s="404">
        <v>44713</v>
      </c>
      <c r="C58" s="405">
        <v>6.4999999999999997E-3</v>
      </c>
      <c r="K58" s="401"/>
      <c r="L58" s="401"/>
      <c r="M58" s="401"/>
      <c r="N58" s="401"/>
      <c r="O58" s="282"/>
    </row>
    <row r="59" spans="2:16" ht="18" customHeight="1" x14ac:dyDescent="0.2">
      <c r="B59" s="404">
        <v>44743</v>
      </c>
      <c r="C59" s="405">
        <v>1.66E-2</v>
      </c>
      <c r="K59" s="401"/>
      <c r="L59" s="401"/>
      <c r="M59" s="401"/>
      <c r="N59" s="401"/>
      <c r="O59" s="282"/>
    </row>
    <row r="60" spans="2:16" ht="18" customHeight="1" x14ac:dyDescent="0.2">
      <c r="B60" s="404">
        <v>44774</v>
      </c>
      <c r="C60" s="405">
        <v>1.01E-2</v>
      </c>
      <c r="K60" s="401"/>
      <c r="L60" s="401"/>
      <c r="M60" s="401"/>
      <c r="N60" s="401"/>
      <c r="O60" s="282"/>
    </row>
    <row r="61" spans="2:16" ht="15" customHeight="1" x14ac:dyDescent="0.2">
      <c r="B61" s="231" t="s">
        <v>10</v>
      </c>
      <c r="C61" s="400"/>
      <c r="K61" s="401"/>
      <c r="L61" s="401"/>
      <c r="M61" s="401"/>
      <c r="N61" s="401"/>
      <c r="O61" s="282"/>
    </row>
    <row r="62" spans="2:16" ht="15" customHeight="1" x14ac:dyDescent="0.2">
      <c r="G62" s="754" t="s">
        <v>1005</v>
      </c>
      <c r="H62" s="754"/>
      <c r="I62" s="754"/>
      <c r="J62" s="754"/>
      <c r="K62" s="754"/>
      <c r="L62" s="754"/>
      <c r="M62" s="401"/>
      <c r="N62" s="401"/>
      <c r="P62" s="401"/>
    </row>
    <row r="63" spans="2:16" ht="15" customHeight="1" x14ac:dyDescent="0.2">
      <c r="B63" s="605" t="s">
        <v>1004</v>
      </c>
      <c r="C63" s="605"/>
      <c r="D63" s="605"/>
      <c r="E63" s="605"/>
      <c r="G63" s="754"/>
      <c r="H63" s="754"/>
      <c r="I63" s="754"/>
      <c r="J63" s="754"/>
      <c r="K63" s="754"/>
      <c r="L63" s="754"/>
      <c r="M63" s="401"/>
      <c r="N63" s="401"/>
      <c r="P63" s="401"/>
    </row>
    <row r="64" spans="2:16" ht="17.25" customHeight="1" x14ac:dyDescent="0.2">
      <c r="B64" s="605" t="s">
        <v>511</v>
      </c>
      <c r="C64" s="755" t="s">
        <v>512</v>
      </c>
      <c r="D64" s="755" t="s">
        <v>53</v>
      </c>
      <c r="E64" s="755" t="s">
        <v>54</v>
      </c>
      <c r="G64" s="754"/>
      <c r="H64" s="754"/>
      <c r="I64" s="754"/>
      <c r="J64" s="754"/>
      <c r="K64" s="754"/>
      <c r="L64" s="754"/>
      <c r="M64" s="401"/>
      <c r="N64" s="401"/>
      <c r="P64" s="401"/>
    </row>
    <row r="65" spans="2:16" ht="17.25" customHeight="1" thickBot="1" x14ac:dyDescent="0.25">
      <c r="B65" s="606"/>
      <c r="C65" s="756"/>
      <c r="D65" s="756"/>
      <c r="E65" s="756"/>
      <c r="G65" s="754"/>
      <c r="H65" s="754"/>
      <c r="I65" s="754"/>
      <c r="J65" s="754"/>
      <c r="K65" s="754"/>
      <c r="L65" s="754"/>
      <c r="M65" s="401"/>
      <c r="N65" s="401"/>
      <c r="P65" s="401"/>
    </row>
    <row r="66" spans="2:16" ht="18.75" customHeight="1" x14ac:dyDescent="0.2">
      <c r="B66" s="238" t="s">
        <v>187</v>
      </c>
      <c r="C66" s="406">
        <v>0.40200000000000002</v>
      </c>
      <c r="D66" s="406">
        <v>3.2199999999999999E-2</v>
      </c>
      <c r="E66" s="406">
        <v>1.29E-2</v>
      </c>
      <c r="G66" s="754"/>
      <c r="H66" s="754"/>
      <c r="I66" s="754"/>
      <c r="J66" s="754"/>
      <c r="K66" s="754"/>
      <c r="L66" s="754"/>
      <c r="M66" s="401"/>
      <c r="N66" s="401"/>
      <c r="P66" s="401"/>
    </row>
    <row r="67" spans="2:16" ht="30.75" customHeight="1" x14ac:dyDescent="0.2">
      <c r="B67" s="292" t="s">
        <v>513</v>
      </c>
      <c r="C67" s="407">
        <v>0.45190000000000002</v>
      </c>
      <c r="D67" s="407">
        <v>0.11559999999999999</v>
      </c>
      <c r="E67" s="407">
        <v>5.1499999999999997E-2</v>
      </c>
      <c r="G67" s="754"/>
      <c r="H67" s="754"/>
      <c r="I67" s="754"/>
      <c r="J67" s="754"/>
      <c r="K67" s="754"/>
      <c r="L67" s="754"/>
      <c r="M67" s="401"/>
      <c r="N67" s="401"/>
      <c r="P67" s="401"/>
    </row>
    <row r="68" spans="2:16" ht="44.25" customHeight="1" x14ac:dyDescent="0.2">
      <c r="B68" s="408" t="s">
        <v>514</v>
      </c>
      <c r="C68" s="407">
        <v>4.8099999999999997E-2</v>
      </c>
      <c r="D68" s="407">
        <v>7.0000000000000007E-2</v>
      </c>
      <c r="E68" s="407">
        <v>3.3999999999999998E-3</v>
      </c>
      <c r="G68" s="754"/>
      <c r="H68" s="754"/>
      <c r="I68" s="754"/>
      <c r="J68" s="754"/>
      <c r="K68" s="754"/>
      <c r="L68" s="754"/>
      <c r="M68" s="401"/>
      <c r="N68" s="401"/>
      <c r="P68" s="401"/>
    </row>
    <row r="69" spans="2:16" ht="18" customHeight="1" x14ac:dyDescent="0.2">
      <c r="B69" s="242" t="s">
        <v>515</v>
      </c>
      <c r="C69" s="407">
        <v>9.7900000000000001E-2</v>
      </c>
      <c r="D69" s="407">
        <v>0.13930000000000001</v>
      </c>
      <c r="E69" s="407">
        <v>1.47E-2</v>
      </c>
      <c r="G69" s="754"/>
      <c r="H69" s="754"/>
      <c r="I69" s="754"/>
      <c r="J69" s="754"/>
      <c r="K69" s="754"/>
      <c r="L69" s="754"/>
      <c r="M69" s="401"/>
      <c r="N69" s="401"/>
      <c r="O69" s="401"/>
      <c r="P69" s="401"/>
    </row>
    <row r="70" spans="2:16" ht="18" customHeight="1" x14ac:dyDescent="0.2">
      <c r="B70" s="409" t="s">
        <v>164</v>
      </c>
      <c r="C70" s="410">
        <f>SUM(C66:C69)</f>
        <v>0.99990000000000012</v>
      </c>
      <c r="D70" s="411">
        <v>8.2500000000000004E-2</v>
      </c>
      <c r="E70" s="411">
        <v>8.2500000000000004E-2</v>
      </c>
      <c r="G70" s="754"/>
      <c r="H70" s="754"/>
      <c r="I70" s="754"/>
      <c r="J70" s="754"/>
      <c r="K70" s="754"/>
      <c r="L70" s="754"/>
      <c r="M70" s="401"/>
      <c r="N70" s="401"/>
      <c r="O70" s="401"/>
      <c r="P70" s="401"/>
    </row>
    <row r="71" spans="2:16" ht="15" customHeight="1" x14ac:dyDescent="0.2">
      <c r="B71" s="320" t="s">
        <v>10</v>
      </c>
      <c r="E71" s="330"/>
      <c r="G71" s="754"/>
      <c r="H71" s="754"/>
      <c r="I71" s="754"/>
      <c r="J71" s="754"/>
      <c r="K71" s="754"/>
      <c r="L71" s="754"/>
      <c r="M71" s="401"/>
      <c r="N71" s="401"/>
      <c r="O71" s="401"/>
      <c r="P71" s="401"/>
    </row>
    <row r="72" spans="2:16" ht="15" customHeight="1" x14ac:dyDescent="0.2">
      <c r="B72" s="219"/>
      <c r="G72" s="754"/>
      <c r="H72" s="754"/>
      <c r="I72" s="754"/>
      <c r="J72" s="754"/>
      <c r="K72" s="754"/>
      <c r="L72" s="754"/>
      <c r="M72" s="401"/>
      <c r="N72" s="401"/>
      <c r="O72" s="401"/>
      <c r="P72" s="401"/>
    </row>
    <row r="73" spans="2:16" ht="15" customHeight="1" x14ac:dyDescent="0.2">
      <c r="B73" s="219"/>
      <c r="G73" s="754"/>
      <c r="H73" s="754"/>
      <c r="I73" s="754"/>
      <c r="J73" s="754"/>
      <c r="K73" s="754"/>
      <c r="L73" s="754"/>
      <c r="M73" s="401"/>
      <c r="N73" s="401"/>
      <c r="O73" s="401"/>
      <c r="P73" s="401"/>
    </row>
    <row r="74" spans="2:16" ht="15" customHeight="1" x14ac:dyDescent="0.2">
      <c r="B74" s="219"/>
      <c r="G74" s="754"/>
      <c r="H74" s="754"/>
      <c r="I74" s="754"/>
      <c r="J74" s="754"/>
      <c r="K74" s="754"/>
      <c r="L74" s="754"/>
      <c r="M74" s="401"/>
      <c r="N74" s="401"/>
      <c r="O74" s="401"/>
      <c r="P74" s="401"/>
    </row>
    <row r="75" spans="2:16" ht="15" customHeight="1" x14ac:dyDescent="0.2">
      <c r="B75" s="219"/>
      <c r="G75" s="754"/>
      <c r="H75" s="754"/>
      <c r="I75" s="754"/>
      <c r="J75" s="754"/>
      <c r="K75" s="754"/>
      <c r="L75" s="754"/>
      <c r="M75" s="401"/>
      <c r="N75" s="401"/>
      <c r="O75" s="401"/>
      <c r="P75" s="401"/>
    </row>
    <row r="76" spans="2:16" ht="43.5" customHeight="1" x14ac:dyDescent="0.2">
      <c r="B76" s="219"/>
      <c r="G76" s="754"/>
      <c r="H76" s="754"/>
      <c r="I76" s="754"/>
      <c r="J76" s="754"/>
      <c r="K76" s="754"/>
      <c r="L76" s="754"/>
      <c r="M76" s="401"/>
      <c r="N76" s="401"/>
      <c r="O76" s="401"/>
      <c r="P76" s="401"/>
    </row>
    <row r="77" spans="2:16" ht="15" customHeight="1" x14ac:dyDescent="0.2">
      <c r="B77" s="219"/>
      <c r="K77" s="401"/>
      <c r="L77" s="401"/>
      <c r="M77" s="401"/>
      <c r="N77" s="401"/>
      <c r="O77" s="401"/>
      <c r="P77" s="401"/>
    </row>
    <row r="78" spans="2:16" ht="15" customHeight="1" x14ac:dyDescent="0.2">
      <c r="B78" s="219"/>
      <c r="K78" s="401"/>
      <c r="L78" s="401"/>
      <c r="M78" s="401"/>
      <c r="N78" s="401"/>
      <c r="O78" s="401"/>
      <c r="P78" s="401"/>
    </row>
    <row r="79" spans="2:16" ht="15" customHeight="1" x14ac:dyDescent="0.2">
      <c r="B79" s="219"/>
      <c r="K79" s="401"/>
      <c r="L79" s="401"/>
      <c r="M79" s="401"/>
      <c r="N79" s="401"/>
      <c r="O79" s="282"/>
    </row>
    <row r="80" spans="2:16" ht="14.25" customHeight="1" x14ac:dyDescent="0.2">
      <c r="M80" s="330"/>
      <c r="O80" s="282"/>
    </row>
    <row r="81" spans="2:15" ht="15" customHeight="1" x14ac:dyDescent="0.2">
      <c r="B81" s="757" t="s">
        <v>516</v>
      </c>
      <c r="C81" s="757"/>
      <c r="D81" s="757"/>
      <c r="E81" s="757"/>
      <c r="F81" s="757"/>
      <c r="G81" s="757"/>
      <c r="M81" s="330"/>
      <c r="O81" s="282"/>
    </row>
    <row r="82" spans="2:15" ht="15" customHeight="1" x14ac:dyDescent="0.2">
      <c r="B82" s="658" t="s">
        <v>517</v>
      </c>
      <c r="C82" s="658" t="s">
        <v>510</v>
      </c>
      <c r="D82" s="566" t="s">
        <v>187</v>
      </c>
      <c r="E82" s="658" t="s">
        <v>515</v>
      </c>
      <c r="F82" s="658" t="s">
        <v>518</v>
      </c>
      <c r="G82" s="658" t="s">
        <v>519</v>
      </c>
      <c r="O82" s="282"/>
    </row>
    <row r="83" spans="2:15" ht="15" customHeight="1" thickBot="1" x14ac:dyDescent="0.25">
      <c r="B83" s="659"/>
      <c r="C83" s="659" t="s">
        <v>510</v>
      </c>
      <c r="D83" s="567" t="s">
        <v>187</v>
      </c>
      <c r="E83" s="659" t="s">
        <v>515</v>
      </c>
      <c r="F83" s="659" t="s">
        <v>520</v>
      </c>
      <c r="G83" s="659" t="s">
        <v>519</v>
      </c>
      <c r="O83" s="282"/>
    </row>
    <row r="84" spans="2:15" ht="18" customHeight="1" x14ac:dyDescent="0.2">
      <c r="B84" s="238">
        <v>2010</v>
      </c>
      <c r="C84" s="406">
        <v>4.9099999999999998E-2</v>
      </c>
      <c r="D84" s="406">
        <v>0.15290000000000001</v>
      </c>
      <c r="E84" s="406">
        <v>2.5399999999999999E-2</v>
      </c>
      <c r="F84" s="406">
        <v>4.7999999999999996E-3</v>
      </c>
      <c r="G84" s="406">
        <v>-1.2200000000000001E-2</v>
      </c>
      <c r="O84" s="282"/>
    </row>
    <row r="85" spans="2:15" ht="18" customHeight="1" x14ac:dyDescent="0.2">
      <c r="B85" s="242">
        <v>2011</v>
      </c>
      <c r="C85" s="407">
        <v>5.3400000000000003E-2</v>
      </c>
      <c r="D85" s="407">
        <v>9.0499999999999997E-2</v>
      </c>
      <c r="E85" s="407">
        <v>6.9199999999999998E-2</v>
      </c>
      <c r="F85" s="407">
        <v>3.4299999999999997E-2</v>
      </c>
      <c r="G85" s="407">
        <v>3.3999999999999998E-3</v>
      </c>
      <c r="O85" s="282"/>
    </row>
    <row r="86" spans="2:15" ht="18" customHeight="1" x14ac:dyDescent="0.2">
      <c r="B86" s="242">
        <v>2012</v>
      </c>
      <c r="C86" s="407">
        <v>2.8000000000000001E-2</v>
      </c>
      <c r="D86" s="407">
        <v>5.2299999999999999E-2</v>
      </c>
      <c r="E86" s="407">
        <v>-3.8E-3</v>
      </c>
      <c r="F86" s="407">
        <v>2.35E-2</v>
      </c>
      <c r="G86" s="407">
        <v>-1.46E-2</v>
      </c>
      <c r="O86" s="282"/>
    </row>
    <row r="87" spans="2:15" ht="18" customHeight="1" x14ac:dyDescent="0.2">
      <c r="B87" s="242">
        <v>2013</v>
      </c>
      <c r="C87" s="407">
        <v>-6.7999999999999996E-3</v>
      </c>
      <c r="D87" s="407">
        <v>9.7999999999999997E-3</v>
      </c>
      <c r="E87" s="407">
        <v>1.21E-2</v>
      </c>
      <c r="F87" s="407">
        <v>-2.3099999999999999E-2</v>
      </c>
      <c r="G87" s="407">
        <v>4.7000000000000002E-3</v>
      </c>
      <c r="O87" s="282"/>
    </row>
    <row r="88" spans="2:15" ht="18" customHeight="1" x14ac:dyDescent="0.2">
      <c r="B88" s="242">
        <v>2014</v>
      </c>
      <c r="C88" s="407">
        <v>2.5100000000000001E-2</v>
      </c>
      <c r="D88" s="407">
        <v>5.3E-3</v>
      </c>
      <c r="E88" s="407">
        <v>6.6E-3</v>
      </c>
      <c r="F88" s="407">
        <v>4.3499999999999997E-2</v>
      </c>
      <c r="G88" s="407">
        <v>1.8100000000000002E-2</v>
      </c>
      <c r="O88" s="282"/>
    </row>
    <row r="89" spans="2:15" ht="18" customHeight="1" x14ac:dyDescent="0.2">
      <c r="B89" s="242">
        <v>2015</v>
      </c>
      <c r="C89" s="407">
        <v>2.8899999999999999E-2</v>
      </c>
      <c r="D89" s="407">
        <v>-8.5400000000000004E-2</v>
      </c>
      <c r="E89" s="407">
        <v>7.7899999999999997E-2</v>
      </c>
      <c r="F89" s="407">
        <v>8.7099999999999997E-2</v>
      </c>
      <c r="G89" s="407">
        <v>0.1118</v>
      </c>
      <c r="O89" s="282"/>
    </row>
    <row r="90" spans="2:15" ht="18" customHeight="1" x14ac:dyDescent="0.2">
      <c r="B90" s="242">
        <v>2016</v>
      </c>
      <c r="C90" s="407">
        <v>1.67E-2</v>
      </c>
      <c r="D90" s="407">
        <v>2.2000000000000001E-3</v>
      </c>
      <c r="E90" s="407">
        <v>3.4599999999999999E-2</v>
      </c>
      <c r="F90" s="407">
        <v>2.3900000000000001E-2</v>
      </c>
      <c r="G90" s="407">
        <v>3.5299999999999998E-2</v>
      </c>
      <c r="O90" s="282"/>
    </row>
    <row r="91" spans="2:15" ht="18" customHeight="1" x14ac:dyDescent="0.2">
      <c r="B91" s="242">
        <v>2017</v>
      </c>
      <c r="C91" s="407">
        <v>4.7199999999999999E-2</v>
      </c>
      <c r="D91" s="407">
        <v>7.9399999999999998E-2</v>
      </c>
      <c r="E91" s="407">
        <v>5.1700000000000003E-2</v>
      </c>
      <c r="F91" s="407">
        <v>0.02</v>
      </c>
      <c r="G91" s="407">
        <v>2.98E-2</v>
      </c>
      <c r="O91" s="282"/>
    </row>
    <row r="92" spans="2:15" ht="18" customHeight="1" x14ac:dyDescent="0.2">
      <c r="B92" s="242">
        <v>2018</v>
      </c>
      <c r="C92" s="407">
        <v>5.1400000000000001E-2</v>
      </c>
      <c r="D92" s="407">
        <v>8.1600000000000006E-2</v>
      </c>
      <c r="E92" s="407">
        <v>1.4999999999999999E-2</v>
      </c>
      <c r="F92" s="407">
        <v>3.5900000000000001E-2</v>
      </c>
      <c r="G92" s="407">
        <v>1.47E-2</v>
      </c>
      <c r="O92" s="282"/>
    </row>
    <row r="93" spans="2:15" ht="18" customHeight="1" x14ac:dyDescent="0.2">
      <c r="B93" s="242">
        <v>2019</v>
      </c>
      <c r="C93" s="407">
        <v>3.49E-2</v>
      </c>
      <c r="D93" s="407">
        <v>4.2799999999999998E-2</v>
      </c>
      <c r="E93" s="407">
        <v>2.3400000000000001E-2</v>
      </c>
      <c r="F93" s="407">
        <v>3.0800000000000001E-2</v>
      </c>
      <c r="G93" s="407">
        <v>2.69E-2</v>
      </c>
      <c r="O93" s="282"/>
    </row>
    <row r="94" spans="2:15" ht="18" customHeight="1" x14ac:dyDescent="0.2">
      <c r="B94" s="242">
        <v>2020</v>
      </c>
      <c r="C94" s="407">
        <v>-2.6100000000000002E-2</v>
      </c>
      <c r="D94" s="407">
        <v>-9.0800000000000006E-2</v>
      </c>
      <c r="E94" s="407">
        <v>3.49E-2</v>
      </c>
      <c r="F94" s="407">
        <v>1.7500000000000002E-2</v>
      </c>
      <c r="G94" s="407">
        <v>3.1399999999999997E-2</v>
      </c>
      <c r="O94" s="282"/>
    </row>
    <row r="95" spans="2:15" ht="18" customHeight="1" x14ac:dyDescent="0.2">
      <c r="B95" s="242">
        <v>2021</v>
      </c>
      <c r="C95" s="407">
        <v>6.59E-2</v>
      </c>
      <c r="D95" s="407">
        <v>8.2100000000000006E-2</v>
      </c>
      <c r="E95" s="407">
        <v>0.1099</v>
      </c>
      <c r="F95" s="407">
        <v>4.3900000000000002E-2</v>
      </c>
      <c r="G95" s="407">
        <v>4.7199999999999999E-2</v>
      </c>
      <c r="O95" s="282"/>
    </row>
    <row r="96" spans="2:15" ht="24.75" customHeight="1" x14ac:dyDescent="0.2">
      <c r="B96" s="412" t="s">
        <v>10</v>
      </c>
      <c r="D96" s="383"/>
      <c r="E96" s="383"/>
      <c r="O96" s="282"/>
    </row>
    <row r="97" spans="1:16" ht="15" customHeight="1" x14ac:dyDescent="0.2">
      <c r="A97" s="548"/>
      <c r="B97" s="548"/>
      <c r="C97" s="548"/>
      <c r="D97" s="548"/>
      <c r="E97" s="548"/>
      <c r="F97" s="548"/>
      <c r="G97" s="548"/>
      <c r="H97" s="548"/>
      <c r="I97" s="548"/>
      <c r="J97" s="548"/>
      <c r="K97" s="548"/>
      <c r="L97" s="548"/>
      <c r="M97" s="548"/>
      <c r="N97" s="548"/>
      <c r="O97" s="548"/>
      <c r="P97" s="548"/>
    </row>
    <row r="98" spans="1:16" ht="15" customHeight="1" x14ac:dyDescent="0.2">
      <c r="A98" s="548"/>
      <c r="B98" s="548"/>
      <c r="C98" s="548"/>
      <c r="D98" s="548"/>
      <c r="E98" s="548"/>
      <c r="F98" s="548"/>
      <c r="G98" s="548"/>
      <c r="H98" s="548"/>
      <c r="I98" s="548"/>
      <c r="J98" s="548"/>
      <c r="K98" s="548"/>
      <c r="L98" s="548"/>
      <c r="M98" s="548"/>
      <c r="N98" s="548"/>
      <c r="O98" s="548"/>
      <c r="P98" s="548"/>
    </row>
    <row r="99" spans="1:16" ht="15" customHeight="1" x14ac:dyDescent="0.2">
      <c r="D99" s="383"/>
      <c r="E99" s="383"/>
    </row>
    <row r="100" spans="1:16" ht="15" customHeight="1" x14ac:dyDescent="0.2">
      <c r="B100" s="219"/>
      <c r="D100" s="383"/>
      <c r="E100" s="383"/>
    </row>
    <row r="101" spans="1:16" ht="15" customHeight="1" x14ac:dyDescent="0.2">
      <c r="D101" s="383"/>
      <c r="E101" s="383"/>
    </row>
    <row r="102" spans="1:16" ht="15" customHeight="1" x14ac:dyDescent="0.2">
      <c r="D102" s="383"/>
      <c r="E102" s="383"/>
    </row>
    <row r="103" spans="1:16" ht="15" customHeight="1" x14ac:dyDescent="0.2">
      <c r="D103" s="383"/>
      <c r="E103" s="383"/>
    </row>
    <row r="104" spans="1:16" ht="15" customHeight="1" x14ac:dyDescent="0.2"/>
    <row r="105" spans="1:16" ht="15" customHeight="1" x14ac:dyDescent="0.2"/>
    <row r="106" spans="1:16" ht="15" customHeight="1" x14ac:dyDescent="0.2"/>
    <row r="107" spans="1:16" ht="15" customHeight="1" x14ac:dyDescent="0.2"/>
    <row r="108" spans="1:16" ht="15" customHeight="1" x14ac:dyDescent="0.2"/>
    <row r="109" spans="1:16" ht="15" customHeight="1" x14ac:dyDescent="0.2">
      <c r="N109" s="330"/>
      <c r="O109" s="330"/>
      <c r="P109" s="330"/>
    </row>
    <row r="110" spans="1:16" ht="15" customHeight="1" x14ac:dyDescent="0.2">
      <c r="N110" s="330"/>
      <c r="O110" s="330"/>
      <c r="P110" s="330"/>
    </row>
    <row r="111" spans="1:16" ht="15" customHeight="1" x14ac:dyDescent="0.2">
      <c r="N111" s="330"/>
      <c r="O111" s="330"/>
      <c r="P111" s="330"/>
    </row>
    <row r="112" spans="1:16" ht="15" customHeight="1" x14ac:dyDescent="0.2">
      <c r="D112" s="413"/>
      <c r="E112" s="413"/>
      <c r="N112" s="330"/>
      <c r="O112" s="330"/>
      <c r="P112" s="330"/>
    </row>
    <row r="113" spans="5:16" ht="15" customHeight="1" x14ac:dyDescent="0.2">
      <c r="N113" s="330"/>
      <c r="O113" s="330"/>
      <c r="P113" s="330"/>
    </row>
    <row r="114" spans="5:16" ht="15" customHeight="1" x14ac:dyDescent="0.2">
      <c r="N114" s="330"/>
      <c r="O114" s="330"/>
      <c r="P114" s="330"/>
    </row>
    <row r="115" spans="5:16" ht="15" customHeight="1" x14ac:dyDescent="0.2">
      <c r="N115" s="385"/>
      <c r="O115" s="385"/>
      <c r="P115" s="385"/>
    </row>
    <row r="116" spans="5:16" ht="15" customHeight="1" x14ac:dyDescent="0.2">
      <c r="N116" s="385"/>
      <c r="O116" s="385"/>
      <c r="P116" s="385"/>
    </row>
    <row r="117" spans="5:16" x14ac:dyDescent="0.2">
      <c r="N117" s="385"/>
      <c r="O117" s="385"/>
      <c r="P117" s="385"/>
    </row>
    <row r="118" spans="5:16" x14ac:dyDescent="0.2">
      <c r="N118" s="385"/>
      <c r="O118" s="385"/>
      <c r="P118" s="385"/>
    </row>
    <row r="119" spans="5:16" x14ac:dyDescent="0.2">
      <c r="E119" s="320"/>
      <c r="F119" s="383"/>
      <c r="N119" s="385"/>
      <c r="O119" s="385"/>
      <c r="P119" s="385"/>
    </row>
    <row r="120" spans="5:16" x14ac:dyDescent="0.2">
      <c r="E120" s="277"/>
      <c r="F120" s="383"/>
      <c r="N120" s="385"/>
      <c r="O120" s="385"/>
      <c r="P120" s="385"/>
    </row>
    <row r="122" spans="5:16" ht="15" customHeight="1" x14ac:dyDescent="0.2"/>
    <row r="158" spans="2:2" x14ac:dyDescent="0.2">
      <c r="B158" s="320" t="s">
        <v>10</v>
      </c>
    </row>
    <row r="162" spans="2:2" x14ac:dyDescent="0.2">
      <c r="B162" s="320" t="s">
        <v>10</v>
      </c>
    </row>
  </sheetData>
  <sheetProtection algorithmName="SHA-512" hashValue="NPGp+jPLd+ytRdLmbaY5Lh8ujpp5uZrx3xYAWMETLrAO9Tgf2ePtM0zQ+N9CQT8T5RlJAHk/X48hedqgodSNCQ==" saltValue="Q63fzAPcHyOliQXLGjoWAw==" spinCount="100000" sheet="1" objects="1" scenarios="1" selectLockedCells="1" selectUnlockedCells="1"/>
  <mergeCells count="17">
    <mergeCell ref="B63:E63"/>
    <mergeCell ref="G62:L76"/>
    <mergeCell ref="A1:P2"/>
    <mergeCell ref="A97:P98"/>
    <mergeCell ref="B5:B6"/>
    <mergeCell ref="C5:C6"/>
    <mergeCell ref="G82:G83"/>
    <mergeCell ref="B64:B65"/>
    <mergeCell ref="C64:C65"/>
    <mergeCell ref="D64:D65"/>
    <mergeCell ref="E64:E65"/>
    <mergeCell ref="B82:B83"/>
    <mergeCell ref="D82:D83"/>
    <mergeCell ref="E82:E83"/>
    <mergeCell ref="C82:C83"/>
    <mergeCell ref="F82:F83"/>
    <mergeCell ref="B81:G81"/>
  </mergeCells>
  <conditionalFormatting sqref="D66:E69">
    <cfRule type="cellIs" dxfId="7484" priority="6367" operator="lessThan">
      <formula>0</formula>
    </cfRule>
  </conditionalFormatting>
  <conditionalFormatting sqref="C16:C19">
    <cfRule type="cellIs" dxfId="7483" priority="43" operator="lessThan">
      <formula>0</formula>
    </cfRule>
  </conditionalFormatting>
  <conditionalFormatting sqref="C12">
    <cfRule type="cellIs" dxfId="7482" priority="27" operator="lessThan">
      <formula>0</formula>
    </cfRule>
  </conditionalFormatting>
  <conditionalFormatting sqref="C12:C15">
    <cfRule type="cellIs" dxfId="7481" priority="26" operator="lessThan">
      <formula>0</formula>
    </cfRule>
  </conditionalFormatting>
  <conditionalFormatting sqref="C16">
    <cfRule type="cellIs" dxfId="7480" priority="25" operator="lessThan">
      <formula>0</formula>
    </cfRule>
  </conditionalFormatting>
  <conditionalFormatting sqref="C7">
    <cfRule type="cellIs" dxfId="7479" priority="32" operator="lessThan">
      <formula>0</formula>
    </cfRule>
  </conditionalFormatting>
  <conditionalFormatting sqref="C8">
    <cfRule type="cellIs" dxfId="7478" priority="31" operator="lessThan">
      <formula>0</formula>
    </cfRule>
  </conditionalFormatting>
  <conditionalFormatting sqref="C9">
    <cfRule type="cellIs" dxfId="7477" priority="30" operator="lessThan">
      <formula>0</formula>
    </cfRule>
  </conditionalFormatting>
  <conditionalFormatting sqref="C10">
    <cfRule type="cellIs" dxfId="7476" priority="29" operator="lessThan">
      <formula>0</formula>
    </cfRule>
  </conditionalFormatting>
  <conditionalFormatting sqref="C11">
    <cfRule type="cellIs" dxfId="7475" priority="28" operator="lessThan">
      <formula>0</formula>
    </cfRule>
  </conditionalFormatting>
  <conditionalFormatting sqref="C7">
    <cfRule type="cellIs" dxfId="7474" priority="24" operator="lessThan">
      <formula>0</formula>
    </cfRule>
  </conditionalFormatting>
  <conditionalFormatting sqref="C8">
    <cfRule type="cellIs" dxfId="7473" priority="23" operator="lessThan">
      <formula>0</formula>
    </cfRule>
  </conditionalFormatting>
  <conditionalFormatting sqref="C9">
    <cfRule type="cellIs" dxfId="7472" priority="22" operator="lessThan">
      <formula>0</formula>
    </cfRule>
  </conditionalFormatting>
  <conditionalFormatting sqref="C10">
    <cfRule type="cellIs" dxfId="7471" priority="21" operator="lessThan">
      <formula>0</formula>
    </cfRule>
  </conditionalFormatting>
  <conditionalFormatting sqref="C11">
    <cfRule type="cellIs" dxfId="7470" priority="20" operator="lessThan">
      <formula>0</formula>
    </cfRule>
  </conditionalFormatting>
  <conditionalFormatting sqref="C15">
    <cfRule type="cellIs" dxfId="7469" priority="19" operator="lessThan">
      <formula>0</formula>
    </cfRule>
  </conditionalFormatting>
  <conditionalFormatting sqref="C20">
    <cfRule type="cellIs" dxfId="7468" priority="18" operator="lessThan">
      <formula>0</formula>
    </cfRule>
  </conditionalFormatting>
  <conditionalFormatting sqref="C21:C30 C61">
    <cfRule type="cellIs" dxfId="7467" priority="17" operator="lessThan">
      <formula>0</formula>
    </cfRule>
  </conditionalFormatting>
  <conditionalFormatting sqref="C31:C33">
    <cfRule type="cellIs" dxfId="7466" priority="16" operator="lessThan">
      <formula>0</formula>
    </cfRule>
  </conditionalFormatting>
  <conditionalFormatting sqref="E70">
    <cfRule type="cellIs" dxfId="7465" priority="15" operator="lessThan">
      <formula>0</formula>
    </cfRule>
  </conditionalFormatting>
  <conditionalFormatting sqref="C34:C41">
    <cfRule type="cellIs" dxfId="7464" priority="14" operator="lessThan">
      <formula>0</formula>
    </cfRule>
  </conditionalFormatting>
  <conditionalFormatting sqref="C42">
    <cfRule type="cellIs" dxfId="7463" priority="12" operator="lessThan">
      <formula>0</formula>
    </cfRule>
  </conditionalFormatting>
  <conditionalFormatting sqref="C43">
    <cfRule type="cellIs" dxfId="7462" priority="11" operator="lessThan">
      <formula>0</formula>
    </cfRule>
  </conditionalFormatting>
  <conditionalFormatting sqref="C44">
    <cfRule type="cellIs" dxfId="7461" priority="10" operator="lessThan">
      <formula>0</formula>
    </cfRule>
  </conditionalFormatting>
  <conditionalFormatting sqref="C45">
    <cfRule type="cellIs" dxfId="7460" priority="9" operator="lessThan">
      <formula>0</formula>
    </cfRule>
  </conditionalFormatting>
  <conditionalFormatting sqref="C46">
    <cfRule type="cellIs" dxfId="7459" priority="8" operator="lessThan">
      <formula>0</formula>
    </cfRule>
  </conditionalFormatting>
  <conditionalFormatting sqref="C47">
    <cfRule type="cellIs" dxfId="7458" priority="7" operator="lessThan">
      <formula>0</formula>
    </cfRule>
  </conditionalFormatting>
  <conditionalFormatting sqref="C48">
    <cfRule type="cellIs" dxfId="7457" priority="6" operator="lessThan">
      <formula>0</formula>
    </cfRule>
  </conditionalFormatting>
  <conditionalFormatting sqref="C49">
    <cfRule type="cellIs" dxfId="7456" priority="5" operator="lessThan">
      <formula>0</formula>
    </cfRule>
  </conditionalFormatting>
  <conditionalFormatting sqref="C50">
    <cfRule type="cellIs" dxfId="7455" priority="4" operator="lessThan">
      <formula>0</formula>
    </cfRule>
  </conditionalFormatting>
  <conditionalFormatting sqref="C51">
    <cfRule type="cellIs" dxfId="7454" priority="3" operator="lessThan">
      <formula>0</formula>
    </cfRule>
  </conditionalFormatting>
  <conditionalFormatting sqref="C52 C54:C60">
    <cfRule type="cellIs" dxfId="7453" priority="2" operator="lessThan">
      <formula>0</formula>
    </cfRule>
  </conditionalFormatting>
  <conditionalFormatting sqref="C53">
    <cfRule type="cellIs" dxfId="7452" priority="1" operator="lessThan">
      <formula>0</formula>
    </cfRule>
  </conditionalFormatting>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2:Q144"/>
  <sheetViews>
    <sheetView topLeftCell="A130" workbookViewId="0">
      <selection activeCell="C144" sqref="C144"/>
    </sheetView>
  </sheetViews>
  <sheetFormatPr baseColWidth="10" defaultColWidth="11.42578125" defaultRowHeight="15" x14ac:dyDescent="0.25"/>
  <cols>
    <col min="5" max="5" width="12" bestFit="1" customWidth="1"/>
  </cols>
  <sheetData>
    <row r="2" spans="2:17" x14ac:dyDescent="0.25">
      <c r="C2" t="s">
        <v>526</v>
      </c>
      <c r="D2" t="s">
        <v>532</v>
      </c>
      <c r="G2" t="s">
        <v>533</v>
      </c>
      <c r="H2" t="s">
        <v>187</v>
      </c>
      <c r="L2" t="s">
        <v>526</v>
      </c>
      <c r="P2" t="s">
        <v>534</v>
      </c>
      <c r="Q2" t="s">
        <v>187</v>
      </c>
    </row>
    <row r="3" spans="2:17" x14ac:dyDescent="0.25">
      <c r="B3" s="49">
        <v>40544</v>
      </c>
      <c r="C3" s="50">
        <v>6928.03</v>
      </c>
      <c r="D3" s="50">
        <v>8099.19</v>
      </c>
      <c r="G3" s="39" t="s">
        <v>522</v>
      </c>
      <c r="H3" s="4">
        <v>3.15E-2</v>
      </c>
      <c r="K3" s="49">
        <v>40544</v>
      </c>
      <c r="L3" s="50">
        <v>6928.03</v>
      </c>
      <c r="M3" s="50"/>
      <c r="N3" s="50"/>
      <c r="P3">
        <v>2010</v>
      </c>
      <c r="Q3" s="52">
        <v>0.15290000000000001</v>
      </c>
    </row>
    <row r="4" spans="2:17" x14ac:dyDescent="0.25">
      <c r="B4" s="49">
        <v>40575</v>
      </c>
      <c r="C4" s="50">
        <v>6928.04</v>
      </c>
      <c r="D4" s="50">
        <v>8089.65</v>
      </c>
      <c r="E4" s="52">
        <f>+(C4-C3)/C3</f>
        <v>1.443411763548697E-6</v>
      </c>
      <c r="G4" s="39" t="s">
        <v>523</v>
      </c>
      <c r="H4" s="4">
        <v>2.63E-2</v>
      </c>
      <c r="K4" s="49">
        <v>40575</v>
      </c>
      <c r="L4" s="50">
        <v>6928.04</v>
      </c>
      <c r="M4" s="52">
        <f>+(L4-L3)/L3</f>
        <v>1.443411763548697E-6</v>
      </c>
      <c r="N4" s="50">
        <f>+L4-L3</f>
        <v>1.0000000000218279E-2</v>
      </c>
      <c r="P4">
        <v>2011</v>
      </c>
      <c r="Q4" s="52">
        <v>9.0499999999999997E-2</v>
      </c>
    </row>
    <row r="5" spans="2:17" x14ac:dyDescent="0.25">
      <c r="B5" s="49">
        <v>40603</v>
      </c>
      <c r="C5" s="50">
        <v>7138.03</v>
      </c>
      <c r="D5" s="50">
        <v>8299.67</v>
      </c>
      <c r="E5" s="52">
        <f t="shared" ref="E5:E68" si="0">+(C5-C4)/C4</f>
        <v>3.0310159872056135E-2</v>
      </c>
      <c r="G5" s="39" t="s">
        <v>524</v>
      </c>
      <c r="H5" s="4">
        <v>4.3499999999999997E-2</v>
      </c>
      <c r="K5" s="49">
        <v>40603</v>
      </c>
      <c r="L5" s="50">
        <v>7138.03</v>
      </c>
      <c r="M5" s="52">
        <f t="shared" ref="M5:M68" si="1">+(L5-L4)/L4</f>
        <v>3.0310159872056135E-2</v>
      </c>
      <c r="N5" s="50">
        <f t="shared" ref="N5:N68" si="2">+L5-L4</f>
        <v>209.98999999999978</v>
      </c>
      <c r="P5">
        <v>2012</v>
      </c>
      <c r="Q5" s="52">
        <v>5.2299999999999999E-2</v>
      </c>
    </row>
    <row r="6" spans="2:17" x14ac:dyDescent="0.25">
      <c r="B6" s="49">
        <v>40634</v>
      </c>
      <c r="C6" s="50">
        <v>7288.03</v>
      </c>
      <c r="D6" s="50">
        <v>8449.66</v>
      </c>
      <c r="E6" s="52">
        <f t="shared" si="0"/>
        <v>2.10142013973043E-2</v>
      </c>
      <c r="G6" s="39" t="s">
        <v>525</v>
      </c>
      <c r="H6" s="4">
        <v>4.3700000000000003E-2</v>
      </c>
      <c r="K6" s="49">
        <v>40634</v>
      </c>
      <c r="L6" s="50">
        <v>7288.03</v>
      </c>
      <c r="M6" s="52">
        <f t="shared" si="1"/>
        <v>2.10142013973043E-2</v>
      </c>
      <c r="N6" s="50">
        <f t="shared" si="2"/>
        <v>150</v>
      </c>
      <c r="P6">
        <v>2013</v>
      </c>
      <c r="Q6" s="52">
        <v>9.7999999999999997E-3</v>
      </c>
    </row>
    <row r="7" spans="2:17" x14ac:dyDescent="0.25">
      <c r="B7" s="49">
        <v>40664</v>
      </c>
      <c r="C7" s="50">
        <v>7288.04</v>
      </c>
      <c r="D7" s="50">
        <v>8449.67</v>
      </c>
      <c r="E7" s="52">
        <f t="shared" si="0"/>
        <v>1.3721129029680557E-6</v>
      </c>
      <c r="G7" s="39" t="s">
        <v>328</v>
      </c>
      <c r="H7" s="4">
        <v>2.9499999999999998E-2</v>
      </c>
      <c r="K7" s="49">
        <v>40664</v>
      </c>
      <c r="L7" s="50">
        <v>7288.04</v>
      </c>
      <c r="M7" s="52">
        <f t="shared" si="1"/>
        <v>1.3721129029680557E-6</v>
      </c>
      <c r="N7" s="50">
        <f t="shared" si="2"/>
        <v>1.0000000000218279E-2</v>
      </c>
      <c r="P7">
        <v>2014</v>
      </c>
      <c r="Q7" s="52">
        <v>5.3E-3</v>
      </c>
    </row>
    <row r="8" spans="2:17" x14ac:dyDescent="0.25">
      <c r="B8" s="49">
        <v>40695</v>
      </c>
      <c r="C8" s="50">
        <v>7358.03</v>
      </c>
      <c r="D8" s="50">
        <v>8499.66</v>
      </c>
      <c r="E8" s="52">
        <f t="shared" si="0"/>
        <v>9.6034050307078154E-3</v>
      </c>
      <c r="G8" s="39" t="s">
        <v>329</v>
      </c>
      <c r="H8" s="4">
        <v>2.3900000000000001E-2</v>
      </c>
      <c r="K8" s="49">
        <v>40695</v>
      </c>
      <c r="L8" s="50">
        <v>7358.03</v>
      </c>
      <c r="M8" s="52">
        <f t="shared" si="1"/>
        <v>9.6034050307078154E-3</v>
      </c>
      <c r="N8" s="50">
        <f t="shared" si="2"/>
        <v>69.989999999999782</v>
      </c>
      <c r="P8">
        <v>2015</v>
      </c>
      <c r="Q8" s="52">
        <v>-8.5400000000000004E-2</v>
      </c>
    </row>
    <row r="9" spans="2:17" x14ac:dyDescent="0.25">
      <c r="B9" s="49">
        <v>40725</v>
      </c>
      <c r="C9" s="50">
        <v>7393.37</v>
      </c>
      <c r="D9" s="50">
        <v>8535.0300000000007</v>
      </c>
      <c r="E9" s="52">
        <f t="shared" si="0"/>
        <v>4.8029159978961958E-3</v>
      </c>
      <c r="G9" s="39" t="s">
        <v>330</v>
      </c>
      <c r="H9" s="4">
        <v>-9.2999999999999992E-3</v>
      </c>
      <c r="K9" s="49">
        <v>40725</v>
      </c>
      <c r="L9" s="50">
        <v>7393.37</v>
      </c>
      <c r="M9" s="52">
        <f t="shared" si="1"/>
        <v>4.8029159978961958E-3</v>
      </c>
      <c r="N9" s="50">
        <f t="shared" si="2"/>
        <v>35.340000000000146</v>
      </c>
    </row>
    <row r="10" spans="2:17" x14ac:dyDescent="0.25">
      <c r="B10" s="49">
        <v>40756</v>
      </c>
      <c r="C10" s="50">
        <v>7594.06</v>
      </c>
      <c r="D10" s="50">
        <v>8535.69</v>
      </c>
      <c r="E10" s="52">
        <f t="shared" si="0"/>
        <v>2.714459035595412E-2</v>
      </c>
      <c r="G10" s="39" t="s">
        <v>331</v>
      </c>
      <c r="H10" s="4">
        <v>4.41E-2</v>
      </c>
      <c r="K10" s="49">
        <v>40756</v>
      </c>
      <c r="L10" s="50">
        <v>7594.06</v>
      </c>
      <c r="M10" s="52">
        <f t="shared" si="1"/>
        <v>2.714459035595412E-2</v>
      </c>
      <c r="N10" s="50">
        <f t="shared" si="2"/>
        <v>200.69000000000051</v>
      </c>
    </row>
    <row r="11" spans="2:17" x14ac:dyDescent="0.25">
      <c r="B11" s="49">
        <v>40787</v>
      </c>
      <c r="C11" s="50">
        <v>7494.06</v>
      </c>
      <c r="D11" s="50">
        <v>8535.5499999999993</v>
      </c>
      <c r="E11" s="52">
        <f t="shared" si="0"/>
        <v>-1.3168186714353059E-2</v>
      </c>
      <c r="G11" s="39" t="s">
        <v>332</v>
      </c>
      <c r="H11" s="4">
        <v>3.8600000000000002E-2</v>
      </c>
      <c r="K11" s="49">
        <v>40787</v>
      </c>
      <c r="L11" s="50">
        <v>7494.06</v>
      </c>
      <c r="M11" s="52">
        <f t="shared" si="1"/>
        <v>-1.3168186714353059E-2</v>
      </c>
      <c r="N11" s="50">
        <f t="shared" si="2"/>
        <v>-100</v>
      </c>
    </row>
    <row r="12" spans="2:17" x14ac:dyDescent="0.25">
      <c r="B12" s="49">
        <v>40817</v>
      </c>
      <c r="C12" s="50">
        <v>7594.05</v>
      </c>
      <c r="D12" s="50">
        <v>8532.2000000000007</v>
      </c>
      <c r="E12" s="52">
        <f t="shared" si="0"/>
        <v>1.3342567313312114E-2</v>
      </c>
      <c r="G12" s="39" t="s">
        <v>333</v>
      </c>
      <c r="H12" s="4">
        <v>-1.2500000000000001E-2</v>
      </c>
      <c r="K12" s="49">
        <v>40817</v>
      </c>
      <c r="L12" s="50">
        <v>7594.05</v>
      </c>
      <c r="M12" s="52">
        <f t="shared" si="1"/>
        <v>1.3342567313312114E-2</v>
      </c>
      <c r="N12" s="50">
        <f t="shared" si="2"/>
        <v>99.989999999999782</v>
      </c>
    </row>
    <row r="13" spans="2:17" x14ac:dyDescent="0.25">
      <c r="B13" s="49">
        <v>40848</v>
      </c>
      <c r="C13" s="50">
        <v>7744.05</v>
      </c>
      <c r="D13" s="50">
        <v>8621.7800000000007</v>
      </c>
      <c r="E13" s="52">
        <f t="shared" si="0"/>
        <v>1.9752306081735043E-2</v>
      </c>
      <c r="G13" s="39" t="s">
        <v>334</v>
      </c>
      <c r="H13" s="4">
        <v>9.9000000000000008E-3</v>
      </c>
      <c r="K13" s="49">
        <v>40848</v>
      </c>
      <c r="L13" s="50">
        <v>7744.05</v>
      </c>
      <c r="M13" s="52">
        <f t="shared" si="1"/>
        <v>1.9752306081735043E-2</v>
      </c>
      <c r="N13" s="50">
        <f t="shared" si="2"/>
        <v>150</v>
      </c>
    </row>
    <row r="14" spans="2:17" x14ac:dyDescent="0.25">
      <c r="B14" s="49">
        <v>40878</v>
      </c>
      <c r="C14" s="50">
        <v>7844.05</v>
      </c>
      <c r="D14" s="50">
        <v>8628.42</v>
      </c>
      <c r="E14" s="52">
        <f t="shared" si="0"/>
        <v>1.291313976536825E-2</v>
      </c>
      <c r="G14" s="39" t="s">
        <v>335</v>
      </c>
      <c r="H14" s="4">
        <v>1.6E-2</v>
      </c>
      <c r="K14" s="49">
        <v>40878</v>
      </c>
      <c r="L14" s="50">
        <v>7844.05</v>
      </c>
      <c r="M14" s="52">
        <f t="shared" si="1"/>
        <v>1.291313976536825E-2</v>
      </c>
      <c r="N14" s="50">
        <f t="shared" si="2"/>
        <v>100</v>
      </c>
    </row>
    <row r="15" spans="2:17" x14ac:dyDescent="0.25">
      <c r="B15" s="49">
        <v>40909</v>
      </c>
      <c r="C15" s="50">
        <v>7944.05</v>
      </c>
      <c r="D15" s="50">
        <v>8712.7000000000007</v>
      </c>
      <c r="E15" s="52">
        <f t="shared" si="0"/>
        <v>1.274851639140495E-2</v>
      </c>
      <c r="G15" s="39" t="s">
        <v>336</v>
      </c>
      <c r="H15" s="4">
        <v>1.9199999999999998E-2</v>
      </c>
      <c r="K15" s="49">
        <v>40909</v>
      </c>
      <c r="L15" s="50">
        <v>7944.05</v>
      </c>
      <c r="M15" s="52">
        <f t="shared" si="1"/>
        <v>1.274851639140495E-2</v>
      </c>
      <c r="N15" s="50">
        <f t="shared" si="2"/>
        <v>100</v>
      </c>
    </row>
    <row r="16" spans="2:17" x14ac:dyDescent="0.25">
      <c r="B16" s="49">
        <v>40940</v>
      </c>
      <c r="C16" s="50">
        <v>8044.05</v>
      </c>
      <c r="D16" s="50">
        <v>8811.69</v>
      </c>
      <c r="E16" s="52">
        <f t="shared" si="0"/>
        <v>1.2588037587880237E-2</v>
      </c>
      <c r="G16" s="39" t="s">
        <v>337</v>
      </c>
      <c r="H16" s="4">
        <v>-2.3300000000000001E-2</v>
      </c>
      <c r="K16" s="49">
        <v>40940</v>
      </c>
      <c r="L16" s="50">
        <v>8044.05</v>
      </c>
      <c r="M16" s="52">
        <f t="shared" si="1"/>
        <v>1.2588037587880237E-2</v>
      </c>
      <c r="N16" s="50">
        <f t="shared" si="2"/>
        <v>100</v>
      </c>
    </row>
    <row r="17" spans="2:14" x14ac:dyDescent="0.25">
      <c r="B17" s="49">
        <v>40969</v>
      </c>
      <c r="C17" s="50">
        <v>8143</v>
      </c>
      <c r="D17" s="50">
        <v>8911.7000000000007</v>
      </c>
      <c r="E17" s="52">
        <f t="shared" si="0"/>
        <v>1.2301017522267988E-2</v>
      </c>
      <c r="G17" s="39" t="s">
        <v>338</v>
      </c>
      <c r="H17" s="4">
        <v>1.7399999999999999E-2</v>
      </c>
      <c r="K17" s="49">
        <v>40969</v>
      </c>
      <c r="L17" s="50">
        <v>8143</v>
      </c>
      <c r="M17" s="52">
        <f t="shared" si="1"/>
        <v>1.2301017522267988E-2</v>
      </c>
      <c r="N17" s="50">
        <f t="shared" si="2"/>
        <v>98.949999999999818</v>
      </c>
    </row>
    <row r="18" spans="2:14" x14ac:dyDescent="0.25">
      <c r="B18" s="49">
        <v>41000</v>
      </c>
      <c r="C18" s="50">
        <v>8143</v>
      </c>
      <c r="D18" s="50">
        <v>9040.41</v>
      </c>
      <c r="E18" s="52">
        <f t="shared" si="0"/>
        <v>0</v>
      </c>
      <c r="G18" s="39" t="s">
        <v>339</v>
      </c>
      <c r="H18" s="4">
        <v>-2.8999999999999998E-3</v>
      </c>
      <c r="K18" s="49">
        <v>41000</v>
      </c>
      <c r="L18" s="50">
        <v>8143</v>
      </c>
      <c r="M18" s="52">
        <f t="shared" si="1"/>
        <v>0</v>
      </c>
      <c r="N18" s="50">
        <f t="shared" si="2"/>
        <v>0</v>
      </c>
    </row>
    <row r="19" spans="2:14" x14ac:dyDescent="0.25">
      <c r="B19" s="49">
        <v>41030</v>
      </c>
      <c r="C19" s="50">
        <v>8143.01</v>
      </c>
      <c r="D19" s="50">
        <v>9002.92</v>
      </c>
      <c r="E19" s="52">
        <f t="shared" si="0"/>
        <v>1.2280486307525824E-6</v>
      </c>
      <c r="G19" s="39" t="s">
        <v>340</v>
      </c>
      <c r="H19" s="4">
        <v>1.15E-2</v>
      </c>
      <c r="K19" s="49">
        <v>41030</v>
      </c>
      <c r="L19" s="50">
        <v>8143.01</v>
      </c>
      <c r="M19" s="52">
        <f t="shared" si="1"/>
        <v>1.2280486307525824E-6</v>
      </c>
      <c r="N19" s="50">
        <f t="shared" si="2"/>
        <v>1.0000000000218279E-2</v>
      </c>
    </row>
    <row r="20" spans="2:14" x14ac:dyDescent="0.25">
      <c r="B20" s="49">
        <v>41061</v>
      </c>
      <c r="C20" s="50">
        <v>8043.01</v>
      </c>
      <c r="D20" s="50">
        <v>8847.69</v>
      </c>
      <c r="E20" s="52">
        <f t="shared" si="0"/>
        <v>-1.2280471226241893E-2</v>
      </c>
      <c r="G20" s="39" t="s">
        <v>342</v>
      </c>
      <c r="H20" s="4">
        <v>8.2000000000000007E-3</v>
      </c>
      <c r="K20" s="49">
        <v>41061</v>
      </c>
      <c r="L20" s="50">
        <v>8043.01</v>
      </c>
      <c r="M20" s="52">
        <f t="shared" si="1"/>
        <v>-1.2280471226241893E-2</v>
      </c>
      <c r="N20" s="50">
        <f t="shared" si="2"/>
        <v>-100</v>
      </c>
    </row>
    <row r="21" spans="2:14" x14ac:dyDescent="0.25">
      <c r="B21" s="49">
        <v>41091</v>
      </c>
      <c r="C21" s="50">
        <v>7943</v>
      </c>
      <c r="D21" s="50">
        <v>8708.31</v>
      </c>
      <c r="E21" s="52">
        <f t="shared" si="0"/>
        <v>-1.243439955936897E-2</v>
      </c>
      <c r="G21" s="39" t="s">
        <v>343</v>
      </c>
      <c r="H21" s="4">
        <v>-1.6999999999999999E-3</v>
      </c>
      <c r="K21" s="49">
        <v>41091</v>
      </c>
      <c r="L21" s="50">
        <v>7943</v>
      </c>
      <c r="M21" s="52">
        <f t="shared" si="1"/>
        <v>-1.243439955936897E-2</v>
      </c>
      <c r="N21" s="50">
        <f t="shared" si="2"/>
        <v>-100.01000000000022</v>
      </c>
    </row>
    <row r="22" spans="2:14" x14ac:dyDescent="0.25">
      <c r="B22" s="49">
        <v>41122</v>
      </c>
      <c r="C22" s="50">
        <v>8043</v>
      </c>
      <c r="D22" s="50">
        <v>8707.61</v>
      </c>
      <c r="E22" s="52">
        <f t="shared" si="0"/>
        <v>1.258970162407151E-2</v>
      </c>
      <c r="G22" s="39" t="s">
        <v>344</v>
      </c>
      <c r="H22" s="4">
        <v>-1.2500000000000001E-2</v>
      </c>
      <c r="K22" s="49">
        <v>41122</v>
      </c>
      <c r="L22" s="50">
        <v>8043</v>
      </c>
      <c r="M22" s="52">
        <f t="shared" si="1"/>
        <v>1.258970162407151E-2</v>
      </c>
      <c r="N22" s="50">
        <f t="shared" si="2"/>
        <v>100</v>
      </c>
    </row>
    <row r="23" spans="2:14" x14ac:dyDescent="0.25">
      <c r="B23" s="49">
        <v>41153</v>
      </c>
      <c r="C23" s="50">
        <v>8114.96</v>
      </c>
      <c r="D23" s="50">
        <v>8834.23</v>
      </c>
      <c r="E23" s="52">
        <f t="shared" si="0"/>
        <v>8.9469103568320316E-3</v>
      </c>
      <c r="G23" s="39" t="s">
        <v>345</v>
      </c>
      <c r="H23" s="4">
        <v>-6.1899999999999997E-2</v>
      </c>
      <c r="K23" s="49">
        <v>41153</v>
      </c>
      <c r="L23" s="50">
        <v>8114.96</v>
      </c>
      <c r="M23" s="52">
        <f t="shared" si="1"/>
        <v>8.9469103568320316E-3</v>
      </c>
      <c r="N23" s="50">
        <f t="shared" si="2"/>
        <v>71.960000000000036</v>
      </c>
    </row>
    <row r="24" spans="2:14" x14ac:dyDescent="0.25">
      <c r="B24" s="49">
        <v>41183</v>
      </c>
      <c r="C24" s="50">
        <v>8226.5</v>
      </c>
      <c r="D24" s="50">
        <v>8910.1299999999992</v>
      </c>
      <c r="E24" s="52">
        <f t="shared" si="0"/>
        <v>1.37449845717046E-2</v>
      </c>
      <c r="G24" s="39" t="s">
        <v>347</v>
      </c>
      <c r="H24" s="4">
        <v>1.5299999999999999E-2</v>
      </c>
      <c r="K24" s="49">
        <v>41183</v>
      </c>
      <c r="L24" s="50">
        <v>8226.5</v>
      </c>
      <c r="M24" s="52">
        <f t="shared" si="1"/>
        <v>1.37449845717046E-2</v>
      </c>
      <c r="N24" s="50">
        <f t="shared" si="2"/>
        <v>111.53999999999996</v>
      </c>
    </row>
    <row r="25" spans="2:14" x14ac:dyDescent="0.25">
      <c r="B25" s="49">
        <v>41214</v>
      </c>
      <c r="C25" s="50">
        <v>8185.01</v>
      </c>
      <c r="D25" s="50">
        <v>8802.58</v>
      </c>
      <c r="E25" s="52">
        <f t="shared" si="0"/>
        <v>-5.0434571202819887E-3</v>
      </c>
      <c r="G25" s="39" t="s">
        <v>348</v>
      </c>
      <c r="H25" s="4">
        <v>-1.61E-2</v>
      </c>
      <c r="K25" s="49">
        <v>41214</v>
      </c>
      <c r="L25" s="50">
        <v>8185.01</v>
      </c>
      <c r="M25" s="52">
        <f t="shared" si="1"/>
        <v>-5.0434571202819887E-3</v>
      </c>
      <c r="N25" s="50">
        <f t="shared" si="2"/>
        <v>-41.489999999999782</v>
      </c>
    </row>
    <row r="26" spans="2:14" x14ac:dyDescent="0.25">
      <c r="B26" s="49">
        <v>41244</v>
      </c>
      <c r="C26" s="50">
        <v>8179.13</v>
      </c>
      <c r="D26" s="50">
        <v>8701.39</v>
      </c>
      <c r="E26" s="52">
        <f t="shared" si="0"/>
        <v>-7.1838641614367107E-4</v>
      </c>
      <c r="G26" s="39" t="s">
        <v>349</v>
      </c>
      <c r="H26" s="4">
        <v>-2.4E-2</v>
      </c>
      <c r="K26" s="49">
        <v>41244</v>
      </c>
      <c r="L26" s="50">
        <v>8179.13</v>
      </c>
      <c r="M26" s="52">
        <f t="shared" si="1"/>
        <v>-7.1838641614367107E-4</v>
      </c>
      <c r="N26" s="50">
        <f t="shared" si="2"/>
        <v>-5.8800000000001091</v>
      </c>
    </row>
    <row r="27" spans="2:14" x14ac:dyDescent="0.25">
      <c r="B27" s="49">
        <v>41275</v>
      </c>
      <c r="C27" s="50">
        <v>8156</v>
      </c>
      <c r="D27" s="50">
        <v>8493.0400000000009</v>
      </c>
      <c r="E27" s="52">
        <f t="shared" si="0"/>
        <v>-2.8279291318269923E-3</v>
      </c>
      <c r="K27" s="49">
        <v>41275</v>
      </c>
      <c r="L27" s="50">
        <v>8156</v>
      </c>
      <c r="M27" s="52">
        <f t="shared" si="1"/>
        <v>-2.8279291318269923E-3</v>
      </c>
      <c r="N27" s="50">
        <f t="shared" si="2"/>
        <v>-23.130000000000109</v>
      </c>
    </row>
    <row r="28" spans="2:14" x14ac:dyDescent="0.25">
      <c r="B28" s="49">
        <v>41306</v>
      </c>
      <c r="C28" s="50">
        <v>8313.2999999999993</v>
      </c>
      <c r="D28" s="50">
        <v>8624.48</v>
      </c>
      <c r="E28" s="52">
        <f t="shared" si="0"/>
        <v>1.9286414909269162E-2</v>
      </c>
      <c r="K28" s="49">
        <v>41306</v>
      </c>
      <c r="L28" s="50">
        <v>8313.2999999999993</v>
      </c>
      <c r="M28" s="52">
        <f t="shared" si="1"/>
        <v>1.9286414909269162E-2</v>
      </c>
      <c r="N28" s="50">
        <f t="shared" si="2"/>
        <v>157.29999999999927</v>
      </c>
    </row>
    <row r="29" spans="2:14" x14ac:dyDescent="0.25">
      <c r="B29" s="49">
        <v>41334</v>
      </c>
      <c r="C29" s="50">
        <v>8472.69</v>
      </c>
      <c r="D29" s="50">
        <v>8751.36</v>
      </c>
      <c r="E29" s="52">
        <f t="shared" si="0"/>
        <v>1.9172891631482232E-2</v>
      </c>
      <c r="K29" s="49">
        <v>41334</v>
      </c>
      <c r="L29" s="50">
        <v>8472.69</v>
      </c>
      <c r="M29" s="52">
        <f t="shared" si="1"/>
        <v>1.9172891631482232E-2</v>
      </c>
      <c r="N29" s="50">
        <f t="shared" si="2"/>
        <v>159.39000000000124</v>
      </c>
    </row>
    <row r="30" spans="2:14" x14ac:dyDescent="0.25">
      <c r="B30" s="49">
        <v>41365</v>
      </c>
      <c r="C30" s="50">
        <v>8236.31</v>
      </c>
      <c r="D30" s="50">
        <v>8752.19</v>
      </c>
      <c r="E30" s="52">
        <f t="shared" si="0"/>
        <v>-2.7899049770498036E-2</v>
      </c>
      <c r="K30" s="49">
        <v>41365</v>
      </c>
      <c r="L30" s="50">
        <v>8236.31</v>
      </c>
      <c r="M30" s="52">
        <f t="shared" si="1"/>
        <v>-2.7899049770498036E-2</v>
      </c>
      <c r="N30" s="50">
        <f t="shared" si="2"/>
        <v>-236.38000000000102</v>
      </c>
    </row>
    <row r="31" spans="2:14" x14ac:dyDescent="0.25">
      <c r="B31" s="49">
        <v>41395</v>
      </c>
      <c r="C31" s="50">
        <v>8113.15</v>
      </c>
      <c r="D31" s="50">
        <v>8607.2999999999993</v>
      </c>
      <c r="E31" s="52">
        <f t="shared" si="0"/>
        <v>-1.4953298260993073E-2</v>
      </c>
      <c r="K31" s="49">
        <v>41395</v>
      </c>
      <c r="L31" s="50">
        <v>8113.15</v>
      </c>
      <c r="M31" s="52">
        <f t="shared" si="1"/>
        <v>-1.4953298260993073E-2</v>
      </c>
      <c r="N31" s="50">
        <f t="shared" si="2"/>
        <v>-123.15999999999985</v>
      </c>
    </row>
    <row r="32" spans="2:14" x14ac:dyDescent="0.25">
      <c r="B32" s="49">
        <v>41426</v>
      </c>
      <c r="C32" s="50">
        <v>8129.72</v>
      </c>
      <c r="D32" s="50">
        <v>8632</v>
      </c>
      <c r="E32" s="52">
        <f t="shared" si="0"/>
        <v>2.0423633237399309E-3</v>
      </c>
      <c r="K32" s="49">
        <v>41426</v>
      </c>
      <c r="L32" s="50">
        <v>8129.72</v>
      </c>
      <c r="M32" s="52">
        <f t="shared" si="1"/>
        <v>2.0423633237399309E-3</v>
      </c>
      <c r="N32" s="50">
        <f t="shared" si="2"/>
        <v>16.570000000000618</v>
      </c>
    </row>
    <row r="33" spans="2:14" x14ac:dyDescent="0.25">
      <c r="B33" s="49">
        <v>41456</v>
      </c>
      <c r="C33" s="50">
        <v>8277.7000000000007</v>
      </c>
      <c r="D33" s="50">
        <v>8646.41</v>
      </c>
      <c r="E33" s="52">
        <f t="shared" si="0"/>
        <v>1.8202348912385723E-2</v>
      </c>
      <c r="K33" s="49">
        <v>41456</v>
      </c>
      <c r="L33" s="50">
        <v>8277.7000000000007</v>
      </c>
      <c r="M33" s="52">
        <f t="shared" si="1"/>
        <v>1.8202348912385723E-2</v>
      </c>
      <c r="N33" s="50">
        <f t="shared" si="2"/>
        <v>147.98000000000047</v>
      </c>
    </row>
    <row r="34" spans="2:14" x14ac:dyDescent="0.25">
      <c r="B34" s="49">
        <v>41487</v>
      </c>
      <c r="C34" s="51">
        <v>8277.7099999999991</v>
      </c>
      <c r="D34" s="51">
        <v>8646.41</v>
      </c>
      <c r="E34" s="52">
        <f t="shared" si="0"/>
        <v>1.2080650420284969E-6</v>
      </c>
      <c r="K34" s="49">
        <v>41487</v>
      </c>
      <c r="L34" s="53">
        <v>8277.7099999999991</v>
      </c>
      <c r="M34" s="52">
        <f t="shared" si="1"/>
        <v>1.2080650420284969E-6</v>
      </c>
      <c r="N34" s="50">
        <f t="shared" si="2"/>
        <v>9.9999999983992893E-3</v>
      </c>
    </row>
    <row r="35" spans="2:14" x14ac:dyDescent="0.25">
      <c r="B35" s="49">
        <v>41518</v>
      </c>
      <c r="C35" s="51">
        <v>8277.7099999999991</v>
      </c>
      <c r="D35" s="51">
        <v>8646.41</v>
      </c>
      <c r="E35" s="52">
        <f t="shared" si="0"/>
        <v>0</v>
      </c>
      <c r="K35" s="49">
        <v>41518</v>
      </c>
      <c r="L35" s="51">
        <v>8277.7099999999991</v>
      </c>
      <c r="M35" s="52">
        <f t="shared" si="1"/>
        <v>0</v>
      </c>
      <c r="N35" s="50">
        <f t="shared" si="2"/>
        <v>0</v>
      </c>
    </row>
    <row r="36" spans="2:14" x14ac:dyDescent="0.25">
      <c r="B36" s="49">
        <v>41548</v>
      </c>
      <c r="C36" s="50">
        <v>8270.18</v>
      </c>
      <c r="D36" s="50">
        <v>8509.58</v>
      </c>
      <c r="E36" s="52">
        <f t="shared" si="0"/>
        <v>-9.0967187785013452E-4</v>
      </c>
      <c r="K36" s="49">
        <v>41548</v>
      </c>
      <c r="L36" s="50">
        <v>8270.18</v>
      </c>
      <c r="M36" s="52">
        <f t="shared" si="1"/>
        <v>-9.0967187785013452E-4</v>
      </c>
      <c r="N36" s="50">
        <f t="shared" si="2"/>
        <v>-7.5299999999988358</v>
      </c>
    </row>
    <row r="37" spans="2:14" x14ac:dyDescent="0.25">
      <c r="B37" s="49">
        <v>41579</v>
      </c>
      <c r="C37" s="50">
        <v>8264.77</v>
      </c>
      <c r="D37" s="50">
        <v>8365.48</v>
      </c>
      <c r="E37" s="52">
        <f t="shared" si="0"/>
        <v>-6.5415746694749742E-4</v>
      </c>
      <c r="K37" s="49">
        <v>41579</v>
      </c>
      <c r="L37" s="50">
        <v>8264.77</v>
      </c>
      <c r="M37" s="52">
        <f t="shared" si="1"/>
        <v>-6.5415746694749742E-4</v>
      </c>
      <c r="N37" s="50">
        <f t="shared" si="2"/>
        <v>-5.4099999999998545</v>
      </c>
    </row>
    <row r="38" spans="2:14" x14ac:dyDescent="0.25">
      <c r="B38" s="49">
        <v>41609</v>
      </c>
      <c r="C38" s="50">
        <v>8259.75</v>
      </c>
      <c r="D38" s="50">
        <v>8361.18</v>
      </c>
      <c r="E38" s="52">
        <f t="shared" si="0"/>
        <v>-6.0739742303783846E-4</v>
      </c>
      <c r="K38" s="49">
        <v>41609</v>
      </c>
      <c r="L38" s="50">
        <v>8259.75</v>
      </c>
      <c r="M38" s="52">
        <f t="shared" si="1"/>
        <v>-6.0739742303783846E-4</v>
      </c>
      <c r="N38" s="50">
        <f t="shared" si="2"/>
        <v>-5.0200000000004366</v>
      </c>
    </row>
    <row r="39" spans="2:14" x14ac:dyDescent="0.25">
      <c r="B39" s="49">
        <v>41640</v>
      </c>
      <c r="C39" s="50">
        <v>8358.7441783599988</v>
      </c>
      <c r="D39" s="50">
        <v>8480.2673753631971</v>
      </c>
      <c r="E39" s="52">
        <f t="shared" si="0"/>
        <v>1.1985130102000526E-2</v>
      </c>
      <c r="K39" s="49">
        <v>41640</v>
      </c>
      <c r="L39" s="50">
        <v>8358.7441783599988</v>
      </c>
      <c r="M39" s="52">
        <f t="shared" si="1"/>
        <v>1.1985130102000526E-2</v>
      </c>
      <c r="N39" s="50">
        <f t="shared" si="2"/>
        <v>98.994178359998841</v>
      </c>
    </row>
    <row r="40" spans="2:14" x14ac:dyDescent="0.25">
      <c r="B40" s="49">
        <v>41671</v>
      </c>
      <c r="C40" s="50">
        <v>8358.532879051425</v>
      </c>
      <c r="D40" s="50">
        <v>8565.6382088212231</v>
      </c>
      <c r="E40" s="52">
        <f t="shared" si="0"/>
        <v>-2.5278834244132607E-5</v>
      </c>
      <c r="K40" s="49">
        <v>41671</v>
      </c>
      <c r="L40" s="50">
        <v>8358.532879051425</v>
      </c>
      <c r="M40" s="52">
        <f t="shared" si="1"/>
        <v>-2.5278834244132607E-5</v>
      </c>
      <c r="N40" s="50">
        <f t="shared" si="2"/>
        <v>-0.2112993085738708</v>
      </c>
    </row>
    <row r="41" spans="2:14" x14ac:dyDescent="0.25">
      <c r="B41" s="49">
        <v>41699</v>
      </c>
      <c r="C41" s="50">
        <v>8358.532879051425</v>
      </c>
      <c r="D41" s="50">
        <v>8565.6382088212231</v>
      </c>
      <c r="E41" s="52">
        <f t="shared" si="0"/>
        <v>0</v>
      </c>
      <c r="K41" s="49">
        <v>41699</v>
      </c>
      <c r="L41" s="50">
        <v>8358.532879051425</v>
      </c>
      <c r="M41" s="52">
        <f t="shared" si="1"/>
        <v>0</v>
      </c>
      <c r="N41" s="50">
        <f t="shared" si="2"/>
        <v>0</v>
      </c>
    </row>
    <row r="42" spans="2:14" x14ac:dyDescent="0.25">
      <c r="B42" s="49">
        <v>41730</v>
      </c>
      <c r="C42" s="50">
        <v>8433.188879051424</v>
      </c>
      <c r="D42" s="50">
        <v>8586.3543432212209</v>
      </c>
      <c r="E42" s="52">
        <f t="shared" si="0"/>
        <v>8.9317109928592434E-3</v>
      </c>
      <c r="K42" s="49">
        <v>41730</v>
      </c>
      <c r="L42" s="50">
        <v>8433.188879051424</v>
      </c>
      <c r="M42" s="52">
        <f t="shared" si="1"/>
        <v>8.9317109928592434E-3</v>
      </c>
      <c r="N42" s="50">
        <f t="shared" si="2"/>
        <v>74.65599999999904</v>
      </c>
    </row>
    <row r="43" spans="2:14" x14ac:dyDescent="0.25">
      <c r="B43" s="49">
        <v>41760</v>
      </c>
      <c r="C43" s="50">
        <v>8425.5224790514239</v>
      </c>
      <c r="D43" s="50">
        <v>8569.3036120212219</v>
      </c>
      <c r="E43" s="52">
        <f t="shared" si="0"/>
        <v>-9.0907486005013956E-4</v>
      </c>
      <c r="K43" s="49">
        <v>41760</v>
      </c>
      <c r="L43" s="50">
        <v>8425.5224790514239</v>
      </c>
      <c r="M43" s="52">
        <f t="shared" si="1"/>
        <v>-9.0907486005013956E-4</v>
      </c>
      <c r="N43" s="50">
        <f t="shared" si="2"/>
        <v>-7.6664000000000669</v>
      </c>
    </row>
    <row r="44" spans="2:14" x14ac:dyDescent="0.25">
      <c r="B44" s="49">
        <v>41791</v>
      </c>
      <c r="C44" s="50">
        <v>8425.5192790514247</v>
      </c>
      <c r="D44" s="50">
        <v>8569.2742952212229</v>
      </c>
      <c r="E44" s="52">
        <f t="shared" si="0"/>
        <v>-3.7979840504288844E-7</v>
      </c>
      <c r="K44" s="49">
        <v>41791</v>
      </c>
      <c r="L44" s="50">
        <v>8425.5192790514247</v>
      </c>
      <c r="M44" s="52">
        <f t="shared" si="1"/>
        <v>-3.7979840504288844E-7</v>
      </c>
      <c r="N44" s="50">
        <f t="shared" si="2"/>
        <v>-3.1999999991967343E-3</v>
      </c>
    </row>
    <row r="45" spans="2:14" x14ac:dyDescent="0.25">
      <c r="B45" s="49">
        <v>41821</v>
      </c>
      <c r="C45" s="50">
        <v>8425.5288790514242</v>
      </c>
      <c r="D45" s="50">
        <v>8722.6927240212226</v>
      </c>
      <c r="E45" s="52">
        <f t="shared" si="0"/>
        <v>1.1393956480852055E-6</v>
      </c>
      <c r="K45" s="49">
        <v>41821</v>
      </c>
      <c r="L45" s="50">
        <v>8425.5288790514242</v>
      </c>
      <c r="M45" s="52">
        <f t="shared" si="1"/>
        <v>1.1393956480852055E-6</v>
      </c>
      <c r="N45" s="50">
        <f t="shared" si="2"/>
        <v>9.5999999994091922E-3</v>
      </c>
    </row>
    <row r="46" spans="2:14" x14ac:dyDescent="0.25">
      <c r="B46" s="49">
        <v>41852</v>
      </c>
      <c r="C46" s="50">
        <v>8425.5300790514248</v>
      </c>
      <c r="D46" s="50">
        <v>8722.7035672212223</v>
      </c>
      <c r="E46" s="52">
        <f t="shared" si="0"/>
        <v>1.4242429381398906E-7</v>
      </c>
      <c r="K46" s="49">
        <v>41852</v>
      </c>
      <c r="L46" s="50">
        <v>8425.5300790514248</v>
      </c>
      <c r="M46" s="52">
        <f t="shared" si="1"/>
        <v>1.4242429381398906E-7</v>
      </c>
      <c r="N46" s="50">
        <f t="shared" si="2"/>
        <v>1.2000000006082701E-3</v>
      </c>
    </row>
    <row r="47" spans="2:14" x14ac:dyDescent="0.25">
      <c r="B47" s="49">
        <v>41883</v>
      </c>
      <c r="C47" s="50">
        <v>8402</v>
      </c>
      <c r="D47" s="50">
        <v>8726</v>
      </c>
      <c r="E47" s="52">
        <f t="shared" si="0"/>
        <v>-2.7927120110731196E-3</v>
      </c>
      <c r="K47" s="49">
        <v>41883</v>
      </c>
      <c r="L47" s="50">
        <v>8402</v>
      </c>
      <c r="M47" s="52">
        <f t="shared" si="1"/>
        <v>-2.7927120110731196E-3</v>
      </c>
      <c r="N47" s="50">
        <f t="shared" si="2"/>
        <v>-23.530079051424764</v>
      </c>
    </row>
    <row r="48" spans="2:14" x14ac:dyDescent="0.25">
      <c r="B48" s="49">
        <v>41913</v>
      </c>
      <c r="C48" s="50">
        <v>8458.6344790514249</v>
      </c>
      <c r="D48" s="50">
        <v>8748.1521560212223</v>
      </c>
      <c r="E48" s="52">
        <f t="shared" si="0"/>
        <v>6.7405949835068948E-3</v>
      </c>
      <c r="K48" s="49">
        <v>41913</v>
      </c>
      <c r="L48" s="50">
        <v>8458.6344790514249</v>
      </c>
      <c r="M48" s="52">
        <f t="shared" si="1"/>
        <v>6.7405949835068948E-3</v>
      </c>
      <c r="N48" s="50">
        <f t="shared" si="2"/>
        <v>56.634479051424933</v>
      </c>
    </row>
    <row r="49" spans="2:14" x14ac:dyDescent="0.25">
      <c r="B49" s="49">
        <v>41944</v>
      </c>
      <c r="C49" s="50">
        <v>8357.4756790514239</v>
      </c>
      <c r="D49" s="50">
        <v>8623.7176008212227</v>
      </c>
      <c r="E49" s="52">
        <f t="shared" si="0"/>
        <v>-1.1959235293891703E-2</v>
      </c>
      <c r="K49" s="49">
        <v>41944</v>
      </c>
      <c r="L49" s="50">
        <v>8357.4756790514239</v>
      </c>
      <c r="M49" s="52">
        <f t="shared" si="1"/>
        <v>-1.1959235293891703E-2</v>
      </c>
      <c r="N49" s="50">
        <f t="shared" si="2"/>
        <v>-101.15880000000107</v>
      </c>
    </row>
    <row r="50" spans="2:14" x14ac:dyDescent="0.25">
      <c r="B50" s="49">
        <v>41974</v>
      </c>
      <c r="C50" s="50">
        <v>8259.2948790514256</v>
      </c>
      <c r="D50" s="50">
        <v>8495.8991640212225</v>
      </c>
      <c r="E50" s="52">
        <f t="shared" si="0"/>
        <v>-1.1747662065723393E-2</v>
      </c>
      <c r="K50" s="49">
        <v>41974</v>
      </c>
      <c r="L50" s="50">
        <v>8259.2948790514256</v>
      </c>
      <c r="M50" s="52">
        <f t="shared" si="1"/>
        <v>-1.1747662065723393E-2</v>
      </c>
      <c r="N50" s="50">
        <f t="shared" si="2"/>
        <v>-98.180799999998271</v>
      </c>
    </row>
    <row r="51" spans="2:14" x14ac:dyDescent="0.25">
      <c r="B51" s="49">
        <v>42005</v>
      </c>
      <c r="C51" s="50">
        <v>8151.2820790514243</v>
      </c>
      <c r="D51" s="50">
        <v>8401.5962552212204</v>
      </c>
      <c r="E51" s="52">
        <f t="shared" si="0"/>
        <v>-1.3077726559195878E-2</v>
      </c>
      <c r="K51" s="49">
        <v>42005</v>
      </c>
      <c r="L51" s="50">
        <v>8151.2820790514243</v>
      </c>
      <c r="M51" s="52">
        <f t="shared" si="1"/>
        <v>-1.3077726559195878E-2</v>
      </c>
      <c r="N51" s="50">
        <f t="shared" si="2"/>
        <v>-108.01280000000133</v>
      </c>
    </row>
    <row r="52" spans="2:14" x14ac:dyDescent="0.25">
      <c r="B52" s="49">
        <v>42036</v>
      </c>
      <c r="C52" s="50">
        <v>8009.4865026767266</v>
      </c>
      <c r="D52" s="50">
        <v>8263.8128634107907</v>
      </c>
      <c r="E52" s="52">
        <f t="shared" si="0"/>
        <v>-1.7395493739458302E-2</v>
      </c>
      <c r="K52" s="49">
        <v>42036</v>
      </c>
      <c r="L52" s="50">
        <v>8009.4865026767266</v>
      </c>
      <c r="M52" s="52">
        <f t="shared" si="1"/>
        <v>-1.7395493739458302E-2</v>
      </c>
      <c r="N52" s="50">
        <f t="shared" si="2"/>
        <v>-141.7955763746977</v>
      </c>
    </row>
    <row r="53" spans="2:14" x14ac:dyDescent="0.25">
      <c r="B53" s="49">
        <v>42064</v>
      </c>
      <c r="C53" s="50">
        <v>7702.2937026767258</v>
      </c>
      <c r="D53" s="50">
        <v>7963.8240282107918</v>
      </c>
      <c r="E53" s="52">
        <f t="shared" si="0"/>
        <v>-3.8353619785405538E-2</v>
      </c>
      <c r="K53" s="49">
        <v>42064</v>
      </c>
      <c r="L53" s="50">
        <v>7702.2937026767258</v>
      </c>
      <c r="M53" s="52">
        <f t="shared" si="1"/>
        <v>-3.8353619785405538E-2</v>
      </c>
      <c r="N53" s="50">
        <f t="shared" si="2"/>
        <v>-307.19280000000072</v>
      </c>
    </row>
    <row r="54" spans="2:14" x14ac:dyDescent="0.25">
      <c r="B54" s="49">
        <v>42095</v>
      </c>
      <c r="C54" s="50">
        <v>7692.8917026767258</v>
      </c>
      <c r="D54" s="50">
        <v>7963.8276426107914</v>
      </c>
      <c r="E54" s="52">
        <f t="shared" si="0"/>
        <v>-1.2206753420390384E-3</v>
      </c>
      <c r="K54" s="49">
        <v>42095</v>
      </c>
      <c r="L54" s="50">
        <v>7692.8917026767258</v>
      </c>
      <c r="M54" s="52">
        <f t="shared" si="1"/>
        <v>-1.2206753420390384E-3</v>
      </c>
      <c r="N54" s="50">
        <f t="shared" si="2"/>
        <v>-9.4020000000000437</v>
      </c>
    </row>
    <row r="55" spans="2:14" x14ac:dyDescent="0.25">
      <c r="B55" s="49">
        <v>42125</v>
      </c>
      <c r="C55" s="50">
        <v>7692.8937026767253</v>
      </c>
      <c r="D55" s="50">
        <v>7963.8196106107916</v>
      </c>
      <c r="E55" s="52">
        <f t="shared" si="0"/>
        <v>2.5998026188280577E-7</v>
      </c>
      <c r="K55" s="49">
        <v>42125</v>
      </c>
      <c r="L55" s="50">
        <v>7692.8937026767253</v>
      </c>
      <c r="M55" s="52">
        <f t="shared" si="1"/>
        <v>2.5998026188280577E-7</v>
      </c>
      <c r="N55" s="50">
        <f t="shared" si="2"/>
        <v>1.9999999994979589E-3</v>
      </c>
    </row>
    <row r="56" spans="2:14" x14ac:dyDescent="0.25">
      <c r="B56" s="49">
        <v>42156</v>
      </c>
      <c r="C56" s="50">
        <v>7841.0986626767262</v>
      </c>
      <c r="D56" s="50">
        <v>8053.9464416507926</v>
      </c>
      <c r="E56" s="52">
        <f t="shared" si="0"/>
        <v>1.9265177152835655E-2</v>
      </c>
      <c r="K56" s="49">
        <v>42156</v>
      </c>
      <c r="L56" s="50">
        <v>7841.0986626767262</v>
      </c>
      <c r="M56" s="52">
        <f t="shared" si="1"/>
        <v>1.9265177152835655E-2</v>
      </c>
      <c r="N56" s="50">
        <f t="shared" si="2"/>
        <v>148.20496000000094</v>
      </c>
    </row>
    <row r="57" spans="2:14" x14ac:dyDescent="0.25">
      <c r="B57" s="49">
        <v>42186</v>
      </c>
      <c r="C57" s="50">
        <v>7873.324262676726</v>
      </c>
      <c r="D57" s="50">
        <v>8188.7816336507922</v>
      </c>
      <c r="E57" s="52">
        <f t="shared" si="0"/>
        <v>4.1098322296838517E-3</v>
      </c>
      <c r="K57" s="49">
        <v>42186</v>
      </c>
      <c r="L57" s="50">
        <v>7873.324262676726</v>
      </c>
      <c r="M57" s="52">
        <f t="shared" si="1"/>
        <v>4.1098322296838517E-3</v>
      </c>
      <c r="N57" s="50">
        <f t="shared" si="2"/>
        <v>32.225599999999758</v>
      </c>
    </row>
    <row r="58" spans="2:14" x14ac:dyDescent="0.25">
      <c r="B58" s="49">
        <v>42217</v>
      </c>
      <c r="C58" s="50">
        <v>7756.3306626767262</v>
      </c>
      <c r="D58" s="50">
        <v>8212.1908976507912</v>
      </c>
      <c r="E58" s="52">
        <f t="shared" si="0"/>
        <v>-1.4859492140391662E-2</v>
      </c>
      <c r="K58" s="49">
        <v>42217</v>
      </c>
      <c r="L58" s="50">
        <v>7756.3306626767262</v>
      </c>
      <c r="M58" s="52">
        <f t="shared" si="1"/>
        <v>-1.4859492140391662E-2</v>
      </c>
      <c r="N58" s="50">
        <f t="shared" si="2"/>
        <v>-116.99359999999979</v>
      </c>
    </row>
    <row r="59" spans="2:14" x14ac:dyDescent="0.25">
      <c r="B59" s="49">
        <v>42248</v>
      </c>
      <c r="C59" s="50">
        <v>7669.6894626767262</v>
      </c>
      <c r="D59" s="50">
        <v>8141.0675376507916</v>
      </c>
      <c r="E59" s="52">
        <f t="shared" si="0"/>
        <v>-1.1170385040044176E-2</v>
      </c>
      <c r="K59" s="49">
        <v>42248</v>
      </c>
      <c r="L59" s="50">
        <v>7669.6894626767262</v>
      </c>
      <c r="M59" s="52">
        <f t="shared" si="1"/>
        <v>-1.1170385040044176E-2</v>
      </c>
      <c r="N59" s="50">
        <f t="shared" si="2"/>
        <v>-86.641200000000026</v>
      </c>
    </row>
    <row r="60" spans="2:14" x14ac:dyDescent="0.25">
      <c r="B60" s="49">
        <v>42278</v>
      </c>
      <c r="C60" s="50">
        <v>7688.2646626767264</v>
      </c>
      <c r="D60" s="50">
        <v>8036.8639840507922</v>
      </c>
      <c r="E60" s="52">
        <f t="shared" si="0"/>
        <v>2.4218972737284029E-3</v>
      </c>
      <c r="K60" s="49">
        <v>42278</v>
      </c>
      <c r="L60" s="50">
        <v>7688.2646626767264</v>
      </c>
      <c r="M60" s="52">
        <f t="shared" si="1"/>
        <v>2.4218972737284029E-3</v>
      </c>
      <c r="N60" s="50">
        <f t="shared" si="2"/>
        <v>18.575200000000223</v>
      </c>
    </row>
    <row r="61" spans="2:14" x14ac:dyDescent="0.25">
      <c r="B61" s="49">
        <v>42309</v>
      </c>
      <c r="C61" s="50">
        <v>7592.7562626767267</v>
      </c>
      <c r="D61" s="50">
        <v>7904.5604784507914</v>
      </c>
      <c r="E61" s="52">
        <f t="shared" si="0"/>
        <v>-1.242262125335677E-2</v>
      </c>
      <c r="K61" s="49">
        <v>42309</v>
      </c>
      <c r="L61" s="50">
        <v>7592.7562626767267</v>
      </c>
      <c r="M61" s="52">
        <f t="shared" si="1"/>
        <v>-1.242262125335677E-2</v>
      </c>
      <c r="N61" s="50">
        <f t="shared" si="2"/>
        <v>-95.50839999999971</v>
      </c>
    </row>
    <row r="62" spans="2:14" x14ac:dyDescent="0.25">
      <c r="B62" s="49">
        <v>42339</v>
      </c>
      <c r="C62" s="50">
        <v>7469.0962626767259</v>
      </c>
      <c r="D62" s="50">
        <v>7817.5944000507916</v>
      </c>
      <c r="E62" s="52">
        <f t="shared" si="0"/>
        <v>-1.628657574692198E-2</v>
      </c>
      <c r="K62" s="49">
        <v>42339</v>
      </c>
      <c r="L62" s="50">
        <v>7469.0962626767259</v>
      </c>
      <c r="M62" s="52">
        <f t="shared" si="1"/>
        <v>-1.628657574692198E-2</v>
      </c>
      <c r="N62" s="50">
        <f t="shared" si="2"/>
        <v>-123.66000000000076</v>
      </c>
    </row>
    <row r="63" spans="2:14" x14ac:dyDescent="0.25">
      <c r="B63" s="49">
        <v>42370</v>
      </c>
      <c r="C63" s="50">
        <v>7426.2294626767271</v>
      </c>
      <c r="D63" s="50">
        <v>7822.3959296507919</v>
      </c>
      <c r="E63" s="52">
        <f t="shared" si="0"/>
        <v>-5.7392217870059353E-3</v>
      </c>
      <c r="K63" s="49">
        <v>42370</v>
      </c>
      <c r="L63" s="50">
        <v>7426.2294626767271</v>
      </c>
      <c r="M63" s="52">
        <f t="shared" si="1"/>
        <v>-5.7392217870059353E-3</v>
      </c>
      <c r="N63" s="50">
        <f t="shared" si="2"/>
        <v>-42.866799999998875</v>
      </c>
    </row>
    <row r="64" spans="2:14" x14ac:dyDescent="0.25">
      <c r="B64" s="49">
        <v>42401</v>
      </c>
      <c r="C64" s="50">
        <v>7317</v>
      </c>
      <c r="D64" s="50">
        <v>7718</v>
      </c>
      <c r="E64" s="52">
        <f t="shared" si="0"/>
        <v>-1.4708603232057435E-2</v>
      </c>
      <c r="K64" s="49">
        <v>42401</v>
      </c>
      <c r="L64" s="50">
        <v>7317</v>
      </c>
      <c r="M64" s="52">
        <f t="shared" si="1"/>
        <v>-1.4708603232057435E-2</v>
      </c>
      <c r="N64" s="50">
        <f t="shared" si="2"/>
        <v>-109.22946267672705</v>
      </c>
    </row>
    <row r="65" spans="2:14" x14ac:dyDescent="0.25">
      <c r="B65" s="49">
        <v>42430</v>
      </c>
      <c r="C65" s="50">
        <v>7307.0224860812768</v>
      </c>
      <c r="D65" s="50">
        <v>7612.2927163777322</v>
      </c>
      <c r="E65" s="52">
        <f t="shared" si="0"/>
        <v>-1.3636072049642151E-3</v>
      </c>
      <c r="K65" s="49">
        <v>42430</v>
      </c>
      <c r="L65" s="50">
        <v>7307.0224860812768</v>
      </c>
      <c r="M65" s="52">
        <f t="shared" si="1"/>
        <v>-1.3636072049642151E-3</v>
      </c>
      <c r="N65" s="50">
        <f t="shared" si="2"/>
        <v>-9.9775139187231616</v>
      </c>
    </row>
    <row r="66" spans="2:14" x14ac:dyDescent="0.25">
      <c r="B66" s="49">
        <v>42461</v>
      </c>
      <c r="C66" s="50">
        <v>7272.8416860812767</v>
      </c>
      <c r="D66" s="50">
        <v>7698.5965563777318</v>
      </c>
      <c r="E66" s="52">
        <f t="shared" si="0"/>
        <v>-4.6778013979167452E-3</v>
      </c>
      <c r="K66" s="49">
        <v>42461</v>
      </c>
      <c r="L66" s="50">
        <v>7272.8416860812767</v>
      </c>
      <c r="M66" s="52">
        <f t="shared" si="1"/>
        <v>-4.6778013979167452E-3</v>
      </c>
      <c r="N66" s="50">
        <f t="shared" si="2"/>
        <v>-34.18080000000009</v>
      </c>
    </row>
    <row r="67" spans="2:14" x14ac:dyDescent="0.25">
      <c r="B67" s="49">
        <v>42491</v>
      </c>
      <c r="C67" s="50">
        <v>7348.0580860812761</v>
      </c>
      <c r="D67" s="50">
        <v>7803.1888587777321</v>
      </c>
      <c r="E67" s="52">
        <f t="shared" si="0"/>
        <v>1.0342092299898135E-2</v>
      </c>
      <c r="K67" s="49">
        <v>42491</v>
      </c>
      <c r="L67" s="50">
        <v>7348.0580860812761</v>
      </c>
      <c r="M67" s="52">
        <f t="shared" si="1"/>
        <v>1.0342092299898135E-2</v>
      </c>
      <c r="N67" s="50">
        <f t="shared" si="2"/>
        <v>75.216399999999339</v>
      </c>
    </row>
    <row r="68" spans="2:14" x14ac:dyDescent="0.25">
      <c r="B68" s="49">
        <v>42522</v>
      </c>
      <c r="C68" s="50">
        <v>7348.0580860812761</v>
      </c>
      <c r="D68" s="50">
        <v>7803.1888587777321</v>
      </c>
      <c r="E68" s="52">
        <f t="shared" si="0"/>
        <v>0</v>
      </c>
      <c r="K68" s="49">
        <v>42522</v>
      </c>
      <c r="L68" s="50">
        <v>7348.0580860812761</v>
      </c>
      <c r="M68" s="52">
        <f t="shared" si="1"/>
        <v>0</v>
      </c>
      <c r="N68" s="50">
        <f t="shared" si="2"/>
        <v>0</v>
      </c>
    </row>
    <row r="69" spans="2:14" x14ac:dyDescent="0.25">
      <c r="B69" s="49">
        <v>42552</v>
      </c>
      <c r="C69" s="50">
        <v>7348.0580860812761</v>
      </c>
      <c r="D69" s="50">
        <v>7803.1888587777321</v>
      </c>
      <c r="E69" s="52">
        <f t="shared" ref="E69:E117" si="3">+(C69-C68)/C68</f>
        <v>0</v>
      </c>
      <c r="K69" s="49">
        <v>42552</v>
      </c>
      <c r="L69" s="50">
        <v>7348.0580860812761</v>
      </c>
      <c r="M69" s="52">
        <f>+(L69-L68)/L68</f>
        <v>0</v>
      </c>
      <c r="N69" s="50">
        <f>+L69-L68</f>
        <v>0</v>
      </c>
    </row>
    <row r="70" spans="2:14" x14ac:dyDescent="0.25">
      <c r="B70" s="49">
        <v>42583</v>
      </c>
      <c r="C70" s="50">
        <v>7258</v>
      </c>
      <c r="D70" s="50">
        <v>7832.7853019310205</v>
      </c>
      <c r="E70" s="52">
        <f t="shared" si="3"/>
        <v>-1.2256038946108022E-2</v>
      </c>
      <c r="K70" s="49">
        <v>42583</v>
      </c>
      <c r="L70" s="50">
        <v>7258</v>
      </c>
      <c r="M70" s="52">
        <f>+(L70-L69)/L69</f>
        <v>-1.2256038946108022E-2</v>
      </c>
      <c r="N70" s="50">
        <f>+L70-L69</f>
        <v>-90.058086081276087</v>
      </c>
    </row>
    <row r="71" spans="2:14" x14ac:dyDescent="0.25">
      <c r="B71" s="49">
        <v>42614</v>
      </c>
      <c r="C71" s="50">
        <v>7390</v>
      </c>
      <c r="D71" s="50">
        <v>7934.1848843310208</v>
      </c>
      <c r="E71" s="52">
        <f t="shared" si="3"/>
        <v>1.818682832736291E-2</v>
      </c>
      <c r="K71" s="49">
        <v>42614</v>
      </c>
      <c r="L71" s="50">
        <v>7390</v>
      </c>
      <c r="M71" s="52">
        <f>+(L71-L70)/L70</f>
        <v>1.818682832736291E-2</v>
      </c>
      <c r="N71" s="50">
        <f>+L71-L70</f>
        <v>132</v>
      </c>
    </row>
    <row r="72" spans="2:14" x14ac:dyDescent="0.25">
      <c r="B72" s="49">
        <v>42644</v>
      </c>
      <c r="C72" s="50">
        <v>7390.6822500540056</v>
      </c>
      <c r="D72" s="50">
        <v>7934.1848843310208</v>
      </c>
      <c r="E72" s="52">
        <f t="shared" si="3"/>
        <v>9.2320710961520339E-5</v>
      </c>
      <c r="K72" s="49">
        <v>42644</v>
      </c>
      <c r="L72" s="50">
        <v>7390.6822500540056</v>
      </c>
      <c r="M72" s="52">
        <f>+(L72-L71)/L71</f>
        <v>9.2320710961520339E-5</v>
      </c>
      <c r="N72" s="50">
        <f>+L72-L71</f>
        <v>0.68225005400563532</v>
      </c>
    </row>
    <row r="73" spans="2:14" x14ac:dyDescent="0.25">
      <c r="B73" s="49">
        <v>42675</v>
      </c>
      <c r="C73" s="50">
        <v>7500.97</v>
      </c>
      <c r="E73" s="52">
        <f t="shared" si="3"/>
        <v>1.4922539789231058E-2</v>
      </c>
      <c r="K73" s="49">
        <v>42675</v>
      </c>
    </row>
    <row r="74" spans="2:14" x14ac:dyDescent="0.25">
      <c r="B74" s="49">
        <v>42705</v>
      </c>
      <c r="C74" s="50">
        <v>7500.97</v>
      </c>
      <c r="E74" s="52">
        <f t="shared" si="3"/>
        <v>0</v>
      </c>
      <c r="K74" s="49">
        <v>42705</v>
      </c>
    </row>
    <row r="75" spans="2:14" x14ac:dyDescent="0.25">
      <c r="B75" s="49">
        <v>42736</v>
      </c>
      <c r="C75" s="50">
        <v>7688.8</v>
      </c>
      <c r="D75">
        <v>8172.83</v>
      </c>
      <c r="E75" s="110">
        <f t="shared" si="3"/>
        <v>2.5040761394859588E-2</v>
      </c>
    </row>
    <row r="76" spans="2:14" x14ac:dyDescent="0.25">
      <c r="B76" s="49">
        <v>42767</v>
      </c>
      <c r="C76" s="50">
        <v>7727.2086340084561</v>
      </c>
      <c r="E76" s="52">
        <f t="shared" si="3"/>
        <v>4.995400323646852E-3</v>
      </c>
    </row>
    <row r="77" spans="2:14" x14ac:dyDescent="0.25">
      <c r="B77" s="49">
        <v>42795</v>
      </c>
      <c r="C77" s="50">
        <v>7756</v>
      </c>
      <c r="E77" s="52">
        <f t="shared" si="3"/>
        <v>3.7259723860475734E-3</v>
      </c>
    </row>
    <row r="78" spans="2:14" x14ac:dyDescent="0.25">
      <c r="B78" s="49">
        <v>42826</v>
      </c>
      <c r="C78" s="50">
        <v>7747</v>
      </c>
      <c r="D78" s="50"/>
      <c r="E78" s="52">
        <f t="shared" si="3"/>
        <v>-1.1603919546157814E-3</v>
      </c>
    </row>
    <row r="79" spans="2:14" x14ac:dyDescent="0.25">
      <c r="B79" s="49">
        <v>42856</v>
      </c>
      <c r="C79" s="50">
        <v>7771</v>
      </c>
      <c r="D79" s="50"/>
      <c r="E79" s="52">
        <f t="shared" si="3"/>
        <v>3.0979734090615723E-3</v>
      </c>
    </row>
    <row r="80" spans="2:14" x14ac:dyDescent="0.25">
      <c r="B80" s="49">
        <v>42887</v>
      </c>
      <c r="C80" s="50">
        <v>7791</v>
      </c>
      <c r="D80" s="50"/>
      <c r="E80" s="52">
        <f t="shared" si="3"/>
        <v>2.5736713421696047E-3</v>
      </c>
    </row>
    <row r="81" spans="2:5" x14ac:dyDescent="0.25">
      <c r="B81" s="49">
        <v>42917</v>
      </c>
      <c r="C81" s="50">
        <v>7805</v>
      </c>
      <c r="D81" s="50"/>
      <c r="E81" s="52">
        <f t="shared" si="3"/>
        <v>1.7969451931716084E-3</v>
      </c>
    </row>
    <row r="82" spans="2:5" x14ac:dyDescent="0.25">
      <c r="B82" s="49">
        <v>42948</v>
      </c>
      <c r="C82" s="50">
        <v>7901</v>
      </c>
      <c r="D82" s="50"/>
      <c r="E82" s="52">
        <f t="shared" si="3"/>
        <v>1.2299807815502883E-2</v>
      </c>
    </row>
    <row r="83" spans="2:5" x14ac:dyDescent="0.25">
      <c r="B83" s="49">
        <v>42979</v>
      </c>
      <c r="C83" s="50">
        <v>8037.7433892795134</v>
      </c>
      <c r="E83" s="52">
        <f t="shared" si="3"/>
        <v>1.7307099010190279E-2</v>
      </c>
    </row>
    <row r="84" spans="2:5" x14ac:dyDescent="0.25">
      <c r="B84" s="49">
        <v>43009</v>
      </c>
      <c r="C84" s="50">
        <v>8037.7433892795134</v>
      </c>
      <c r="E84" s="52">
        <f t="shared" si="3"/>
        <v>0</v>
      </c>
    </row>
    <row r="85" spans="2:5" x14ac:dyDescent="0.25">
      <c r="B85" s="49">
        <v>43040</v>
      </c>
      <c r="C85" s="50">
        <v>8037.7433892795134</v>
      </c>
      <c r="E85" s="52">
        <f t="shared" si="3"/>
        <v>0</v>
      </c>
    </row>
    <row r="86" spans="2:5" x14ac:dyDescent="0.25">
      <c r="B86" s="49">
        <v>43070</v>
      </c>
      <c r="C86" s="50">
        <v>8197</v>
      </c>
      <c r="E86" s="52">
        <f t="shared" si="3"/>
        <v>1.9813597300567969E-2</v>
      </c>
    </row>
    <row r="87" spans="2:5" x14ac:dyDescent="0.25">
      <c r="B87" s="49">
        <v>43101</v>
      </c>
      <c r="C87" s="50">
        <v>8186.43</v>
      </c>
      <c r="E87" s="52">
        <f t="shared" si="3"/>
        <v>-1.2894961571306221E-3</v>
      </c>
    </row>
    <row r="88" spans="2:5" x14ac:dyDescent="0.25">
      <c r="B88" s="49">
        <v>43132</v>
      </c>
      <c r="C88" s="50">
        <v>8323.98</v>
      </c>
      <c r="E88" s="52">
        <f t="shared" si="3"/>
        <v>1.680219582895099E-2</v>
      </c>
    </row>
    <row r="89" spans="2:5" x14ac:dyDescent="0.25">
      <c r="B89" s="49">
        <v>43160</v>
      </c>
      <c r="C89" s="50">
        <v>8363.1404244620062</v>
      </c>
      <c r="E89" s="52">
        <f t="shared" si="3"/>
        <v>4.704531301373458E-3</v>
      </c>
    </row>
    <row r="90" spans="2:5" x14ac:dyDescent="0.25">
      <c r="B90" s="49">
        <v>43191</v>
      </c>
      <c r="C90" s="50">
        <v>8363.1404244620062</v>
      </c>
      <c r="E90" s="52">
        <f t="shared" si="3"/>
        <v>0</v>
      </c>
    </row>
    <row r="91" spans="2:5" x14ac:dyDescent="0.25">
      <c r="B91" s="49">
        <v>43221</v>
      </c>
      <c r="C91" s="50">
        <v>8450.51</v>
      </c>
      <c r="E91" s="52">
        <f t="shared" si="3"/>
        <v>1.0446981768049701E-2</v>
      </c>
    </row>
    <row r="92" spans="2:5" x14ac:dyDescent="0.25">
      <c r="B92" s="49">
        <v>43252</v>
      </c>
      <c r="C92" s="50">
        <v>8610.4599999999991</v>
      </c>
      <c r="E92" s="52">
        <f t="shared" si="3"/>
        <v>1.8927851691791252E-2</v>
      </c>
    </row>
    <row r="93" spans="2:5" x14ac:dyDescent="0.25">
      <c r="B93" s="49">
        <v>43282</v>
      </c>
      <c r="C93" s="50">
        <v>8610.4599999999991</v>
      </c>
      <c r="E93" s="52">
        <f t="shared" si="3"/>
        <v>0</v>
      </c>
    </row>
    <row r="94" spans="2:5" x14ac:dyDescent="0.25">
      <c r="B94" s="49">
        <v>43313</v>
      </c>
      <c r="C94" s="50">
        <v>8610.4599999999991</v>
      </c>
      <c r="E94" s="52">
        <f t="shared" si="3"/>
        <v>0</v>
      </c>
    </row>
    <row r="95" spans="2:5" x14ac:dyDescent="0.25">
      <c r="B95" s="49">
        <v>43344</v>
      </c>
      <c r="C95" s="50">
        <v>8714.9598354220052</v>
      </c>
      <c r="E95" s="52">
        <f t="shared" si="3"/>
        <v>1.2136382425794451E-2</v>
      </c>
    </row>
    <row r="96" spans="2:5" x14ac:dyDescent="0.25">
      <c r="B96" s="49">
        <v>43374</v>
      </c>
      <c r="C96" s="50">
        <v>8822</v>
      </c>
      <c r="E96" s="52">
        <f t="shared" si="3"/>
        <v>1.2282347434686897E-2</v>
      </c>
    </row>
    <row r="97" spans="2:5" x14ac:dyDescent="0.25">
      <c r="B97" s="49">
        <v>43405</v>
      </c>
      <c r="C97" s="50">
        <v>8916</v>
      </c>
      <c r="E97" s="52">
        <f t="shared" si="3"/>
        <v>1.0655180231240081E-2</v>
      </c>
    </row>
    <row r="98" spans="2:5" x14ac:dyDescent="0.25">
      <c r="B98" s="49">
        <v>43435</v>
      </c>
      <c r="C98" s="50">
        <v>8916</v>
      </c>
      <c r="E98" s="52">
        <f t="shared" si="3"/>
        <v>0</v>
      </c>
    </row>
    <row r="99" spans="2:5" x14ac:dyDescent="0.25">
      <c r="B99" s="49">
        <v>43466</v>
      </c>
      <c r="C99" s="50">
        <v>8865</v>
      </c>
      <c r="E99" s="52">
        <f t="shared" si="3"/>
        <v>-5.7200538358008072E-3</v>
      </c>
    </row>
    <row r="100" spans="2:5" x14ac:dyDescent="0.25">
      <c r="B100" s="49">
        <v>43497</v>
      </c>
      <c r="C100" s="50">
        <v>8974.9379978907891</v>
      </c>
      <c r="E100" s="52">
        <f t="shared" si="3"/>
        <v>1.2401353399976212E-2</v>
      </c>
    </row>
    <row r="101" spans="2:5" x14ac:dyDescent="0.25">
      <c r="B101" s="49">
        <v>43525</v>
      </c>
      <c r="C101" s="50">
        <v>9067.8033078907883</v>
      </c>
      <c r="E101" s="52">
        <f t="shared" si="3"/>
        <v>1.0347181230870186E-2</v>
      </c>
    </row>
    <row r="102" spans="2:5" x14ac:dyDescent="0.25">
      <c r="B102" s="49">
        <v>43556</v>
      </c>
      <c r="C102" s="50">
        <v>9067.8033078907883</v>
      </c>
      <c r="E102" s="52">
        <f t="shared" si="3"/>
        <v>0</v>
      </c>
    </row>
    <row r="103" spans="2:5" x14ac:dyDescent="0.25">
      <c r="B103" s="49">
        <v>43586</v>
      </c>
      <c r="C103" s="50">
        <v>9067.8033078907883</v>
      </c>
      <c r="E103" s="52">
        <f t="shared" si="3"/>
        <v>0</v>
      </c>
    </row>
    <row r="104" spans="2:5" x14ac:dyDescent="0.25">
      <c r="B104" s="49">
        <v>43617</v>
      </c>
      <c r="C104" s="50">
        <v>9067.8033078907883</v>
      </c>
      <c r="E104" s="52">
        <f t="shared" si="3"/>
        <v>0</v>
      </c>
    </row>
    <row r="105" spans="2:5" x14ac:dyDescent="0.25">
      <c r="B105" s="49">
        <v>43647</v>
      </c>
      <c r="C105" s="50">
        <v>9217.7714717826402</v>
      </c>
      <c r="E105" s="52">
        <f t="shared" si="3"/>
        <v>1.6538532961048E-2</v>
      </c>
    </row>
    <row r="106" spans="2:5" x14ac:dyDescent="0.25">
      <c r="B106" s="49">
        <v>43678</v>
      </c>
      <c r="C106" s="50">
        <v>9217.2019717826406</v>
      </c>
      <c r="E106" s="52">
        <f t="shared" si="3"/>
        <v>-6.1782829151596502E-5</v>
      </c>
    </row>
    <row r="107" spans="2:5" x14ac:dyDescent="0.25">
      <c r="B107" s="49">
        <v>43709</v>
      </c>
      <c r="C107" s="50">
        <v>9306.553981546489</v>
      </c>
      <c r="E107" s="52">
        <f t="shared" si="3"/>
        <v>9.6940492393883596E-3</v>
      </c>
    </row>
    <row r="108" spans="2:5" x14ac:dyDescent="0.25">
      <c r="B108" s="49">
        <v>43739</v>
      </c>
      <c r="C108" s="50">
        <v>9283.3710016645637</v>
      </c>
      <c r="E108" s="52">
        <f t="shared" si="3"/>
        <v>-2.491038028457552E-3</v>
      </c>
    </row>
    <row r="109" spans="2:5" x14ac:dyDescent="0.25">
      <c r="B109" s="49">
        <v>43770</v>
      </c>
      <c r="C109" s="50">
        <v>9271.9129617236031</v>
      </c>
      <c r="E109" s="52">
        <f t="shared" si="3"/>
        <v>-1.2342542314538645E-3</v>
      </c>
    </row>
    <row r="110" spans="2:5" x14ac:dyDescent="0.25">
      <c r="B110" s="49">
        <v>43800</v>
      </c>
      <c r="C110" s="50">
        <v>9260.6517217826404</v>
      </c>
      <c r="E110" s="52">
        <f t="shared" si="3"/>
        <v>-1.214554104147812E-3</v>
      </c>
    </row>
    <row r="111" spans="2:5" x14ac:dyDescent="0.25">
      <c r="B111" s="49">
        <v>43831</v>
      </c>
      <c r="C111" s="50">
        <v>9456.3938295345488</v>
      </c>
      <c r="E111" s="52">
        <f t="shared" si="3"/>
        <v>2.1136968933999474E-2</v>
      </c>
    </row>
    <row r="112" spans="2:5" x14ac:dyDescent="0.25">
      <c r="B112" s="49">
        <v>43862</v>
      </c>
      <c r="C112" s="50">
        <v>9455.9732787593493</v>
      </c>
      <c r="E112" s="52">
        <f t="shared" si="3"/>
        <v>-4.4472637538208841E-5</v>
      </c>
    </row>
    <row r="113" spans="2:5" x14ac:dyDescent="0.25">
      <c r="B113" s="49">
        <v>43891</v>
      </c>
      <c r="C113" s="50">
        <v>8388.069978759353</v>
      </c>
      <c r="E113" s="52">
        <f t="shared" si="3"/>
        <v>-0.11293425526051278</v>
      </c>
    </row>
    <row r="114" spans="2:5" x14ac:dyDescent="0.25">
      <c r="B114" s="49">
        <v>43922</v>
      </c>
      <c r="C114" s="50">
        <v>8388.069978759353</v>
      </c>
      <c r="E114" s="52">
        <f t="shared" si="3"/>
        <v>0</v>
      </c>
    </row>
    <row r="115" spans="2:5" x14ac:dyDescent="0.25">
      <c r="B115" s="49">
        <v>43952</v>
      </c>
      <c r="C115" s="50">
        <v>8388.069978759353</v>
      </c>
      <c r="E115" s="52">
        <f t="shared" si="3"/>
        <v>0</v>
      </c>
    </row>
    <row r="116" spans="2:5" x14ac:dyDescent="0.25">
      <c r="B116" s="49">
        <v>43983</v>
      </c>
      <c r="C116" s="50">
        <v>8388.069978759353</v>
      </c>
      <c r="E116" s="52">
        <f t="shared" si="3"/>
        <v>0</v>
      </c>
    </row>
    <row r="117" spans="2:5" x14ac:dyDescent="0.25">
      <c r="B117" s="49">
        <v>44013</v>
      </c>
      <c r="C117" s="50">
        <v>8238.09</v>
      </c>
      <c r="E117" s="52">
        <f t="shared" si="3"/>
        <v>-1.7880153496470454E-2</v>
      </c>
    </row>
    <row r="118" spans="2:5" x14ac:dyDescent="0.25">
      <c r="B118" s="49">
        <v>44044</v>
      </c>
      <c r="C118" s="50">
        <v>8238.09</v>
      </c>
      <c r="E118" s="52">
        <f>+(C118-C117)/C117</f>
        <v>0</v>
      </c>
    </row>
    <row r="119" spans="2:5" x14ac:dyDescent="0.25">
      <c r="B119" s="49">
        <v>44075</v>
      </c>
      <c r="C119" s="50">
        <v>8237.5</v>
      </c>
      <c r="E119" s="52">
        <f>+(C119-C118)/C118</f>
        <v>-7.1618542647645939E-5</v>
      </c>
    </row>
    <row r="120" spans="2:5" x14ac:dyDescent="0.25">
      <c r="B120" s="49">
        <v>44105</v>
      </c>
      <c r="C120" s="50">
        <v>8237.3267326121495</v>
      </c>
      <c r="E120" s="52">
        <f>+(C120-C119)/C119</f>
        <v>-2.1033977280789209E-5</v>
      </c>
    </row>
    <row r="121" spans="2:5" x14ac:dyDescent="0.25">
      <c r="B121" s="49">
        <v>44136</v>
      </c>
      <c r="C121" s="50">
        <v>8236.6892326121597</v>
      </c>
      <c r="E121" s="52">
        <f>+(C121-C120)/C120</f>
        <v>-7.7391612677679374E-5</v>
      </c>
    </row>
    <row r="122" spans="2:5" x14ac:dyDescent="0.25">
      <c r="B122" s="49">
        <v>44166</v>
      </c>
      <c r="C122" s="50">
        <v>8236.6892326121597</v>
      </c>
      <c r="E122" s="52">
        <f>+(C122-C121)/C121</f>
        <v>0</v>
      </c>
    </row>
    <row r="123" spans="2:5" x14ac:dyDescent="0.25">
      <c r="B123" s="49">
        <v>44197</v>
      </c>
      <c r="C123" s="50">
        <v>8364.9244298150697</v>
      </c>
      <c r="E123" s="52">
        <f t="shared" ref="E123:E143" si="4">+(C123-C122)/C122</f>
        <v>1.556877934585398E-2</v>
      </c>
    </row>
    <row r="124" spans="2:5" x14ac:dyDescent="0.25">
      <c r="B124" s="49">
        <v>44228</v>
      </c>
      <c r="C124" s="50">
        <v>8514.7387132791391</v>
      </c>
      <c r="E124" s="52">
        <f t="shared" si="4"/>
        <v>1.790981911684544E-2</v>
      </c>
    </row>
    <row r="125" spans="2:5" x14ac:dyDescent="0.25">
      <c r="B125" s="49">
        <v>44256</v>
      </c>
      <c r="C125" s="50">
        <v>8664.7449632791395</v>
      </c>
      <c r="E125" s="52">
        <f t="shared" si="4"/>
        <v>1.7617246406640582E-2</v>
      </c>
    </row>
    <row r="126" spans="2:5" x14ac:dyDescent="0.25">
      <c r="B126" s="49">
        <v>44287</v>
      </c>
      <c r="C126" s="50">
        <v>8652.2276803862696</v>
      </c>
      <c r="E126" s="52">
        <f t="shared" si="4"/>
        <v>-1.4446221955657799E-3</v>
      </c>
    </row>
    <row r="127" spans="2:5" x14ac:dyDescent="0.25">
      <c r="B127" s="49">
        <v>44317</v>
      </c>
      <c r="C127" s="50">
        <v>8652.2276803862696</v>
      </c>
      <c r="E127" s="52">
        <f t="shared" si="4"/>
        <v>0</v>
      </c>
    </row>
    <row r="128" spans="2:5" x14ac:dyDescent="0.25">
      <c r="B128" s="49">
        <v>44348</v>
      </c>
      <c r="C128" s="50">
        <v>8652.2276803862696</v>
      </c>
      <c r="E128" s="52">
        <f t="shared" si="4"/>
        <v>0</v>
      </c>
    </row>
    <row r="129" spans="2:5" x14ac:dyDescent="0.25">
      <c r="B129" s="49">
        <v>44378</v>
      </c>
      <c r="C129" s="50">
        <v>8652.2276803862696</v>
      </c>
      <c r="E129" s="52">
        <f t="shared" si="4"/>
        <v>0</v>
      </c>
    </row>
    <row r="130" spans="2:5" x14ac:dyDescent="0.25">
      <c r="B130" s="49">
        <v>44409</v>
      </c>
      <c r="C130" s="50">
        <v>8652.2276803862696</v>
      </c>
      <c r="E130" s="52">
        <f t="shared" si="4"/>
        <v>0</v>
      </c>
    </row>
    <row r="131" spans="2:5" x14ac:dyDescent="0.25">
      <c r="B131" s="49">
        <v>44440</v>
      </c>
      <c r="C131" s="50">
        <v>8802</v>
      </c>
      <c r="E131" s="52">
        <f t="shared" si="4"/>
        <v>1.7310261027139767E-2</v>
      </c>
    </row>
    <row r="132" spans="2:5" x14ac:dyDescent="0.25">
      <c r="B132" s="49">
        <v>44470</v>
      </c>
      <c r="C132" s="50">
        <v>8802</v>
      </c>
      <c r="E132" s="52">
        <f t="shared" si="4"/>
        <v>0</v>
      </c>
    </row>
    <row r="133" spans="2:5" x14ac:dyDescent="0.25">
      <c r="B133" s="49">
        <v>44470</v>
      </c>
      <c r="C133" s="50">
        <v>8802</v>
      </c>
      <c r="E133" s="52">
        <f t="shared" si="4"/>
        <v>0</v>
      </c>
    </row>
    <row r="134" spans="2:5" x14ac:dyDescent="0.25">
      <c r="B134" s="49">
        <v>44501</v>
      </c>
      <c r="C134" s="50">
        <v>8802</v>
      </c>
      <c r="E134" s="52">
        <f t="shared" si="4"/>
        <v>0</v>
      </c>
    </row>
    <row r="135" spans="2:5" x14ac:dyDescent="0.25">
      <c r="B135" s="49">
        <v>44531</v>
      </c>
      <c r="C135" s="50">
        <v>8982</v>
      </c>
      <c r="E135" s="52">
        <f t="shared" si="4"/>
        <v>2.0449897750511249E-2</v>
      </c>
    </row>
    <row r="136" spans="2:5" x14ac:dyDescent="0.25">
      <c r="B136" s="49">
        <v>44562</v>
      </c>
      <c r="C136" s="50">
        <v>9152.1274952405747</v>
      </c>
      <c r="E136" s="52">
        <f t="shared" si="4"/>
        <v>1.8940936900531589E-2</v>
      </c>
    </row>
    <row r="137" spans="2:5" x14ac:dyDescent="0.25">
      <c r="B137" s="49">
        <v>44593</v>
      </c>
      <c r="C137" s="50">
        <v>9152.1274952405747</v>
      </c>
      <c r="E137" s="52">
        <f t="shared" si="4"/>
        <v>0</v>
      </c>
    </row>
    <row r="138" spans="2:5" x14ac:dyDescent="0.25">
      <c r="B138" s="49">
        <v>44621</v>
      </c>
      <c r="C138" s="50">
        <v>9152.1274952405747</v>
      </c>
      <c r="E138" s="52">
        <f t="shared" si="4"/>
        <v>0</v>
      </c>
    </row>
    <row r="139" spans="2:5" x14ac:dyDescent="0.25">
      <c r="B139" s="49">
        <v>44652</v>
      </c>
      <c r="C139" s="50">
        <v>9152.1274952405747</v>
      </c>
      <c r="E139" s="52">
        <f t="shared" si="4"/>
        <v>0</v>
      </c>
    </row>
    <row r="140" spans="2:5" x14ac:dyDescent="0.25">
      <c r="B140" s="49">
        <v>44682</v>
      </c>
      <c r="C140" s="50">
        <v>9152.1274952405747</v>
      </c>
      <c r="E140" s="52">
        <f t="shared" si="4"/>
        <v>0</v>
      </c>
    </row>
    <row r="141" spans="2:5" x14ac:dyDescent="0.25">
      <c r="B141" s="49">
        <v>44713</v>
      </c>
      <c r="C141" s="50">
        <v>9152.1274952405747</v>
      </c>
      <c r="E141" s="52">
        <f t="shared" si="4"/>
        <v>0</v>
      </c>
    </row>
    <row r="142" spans="2:5" x14ac:dyDescent="0.25">
      <c r="B142" s="49">
        <v>44743</v>
      </c>
      <c r="C142" s="50">
        <v>9302.1339296365059</v>
      </c>
      <c r="E142" s="52">
        <f t="shared" si="4"/>
        <v>1.6390334867378072E-2</v>
      </c>
    </row>
    <row r="143" spans="2:5" x14ac:dyDescent="0.25">
      <c r="B143" s="49">
        <v>44774</v>
      </c>
      <c r="C143" s="50">
        <v>9302.1339296365059</v>
      </c>
      <c r="E143" s="52">
        <f t="shared" si="4"/>
        <v>0</v>
      </c>
    </row>
    <row r="144" spans="2:5" x14ac:dyDescent="0.25">
      <c r="B144" s="49">
        <v>44805</v>
      </c>
      <c r="C144" s="50"/>
      <c r="E144" s="5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S204"/>
  <sheetViews>
    <sheetView showGridLines="0" zoomScale="80" zoomScaleNormal="80" workbookViewId="0">
      <selection activeCell="B63" sqref="B63:C93"/>
    </sheetView>
  </sheetViews>
  <sheetFormatPr baseColWidth="10" defaultColWidth="11.42578125" defaultRowHeight="14.25" x14ac:dyDescent="0.2"/>
  <cols>
    <col min="1" max="1" width="1.28515625" style="217" customWidth="1"/>
    <col min="2" max="2" width="27.42578125" style="217" customWidth="1"/>
    <col min="3" max="3" width="12.7109375" style="217" customWidth="1"/>
    <col min="4" max="5" width="14.28515625" style="217" customWidth="1"/>
    <col min="6" max="6" width="13.28515625" style="217" customWidth="1"/>
    <col min="7" max="8" width="11.28515625" style="217" customWidth="1"/>
    <col min="9" max="10" width="11.42578125" style="217"/>
    <col min="11" max="11" width="14.28515625" style="217" customWidth="1"/>
    <col min="12" max="13" width="11.42578125" style="217"/>
    <col min="14" max="14" width="12.7109375" style="217" customWidth="1"/>
    <col min="15" max="16384" width="11.42578125" style="217"/>
  </cols>
  <sheetData>
    <row r="1" spans="1:17" ht="15" customHeight="1" x14ac:dyDescent="0.2">
      <c r="A1" s="548" t="s">
        <v>526</v>
      </c>
      <c r="B1" s="548"/>
      <c r="C1" s="548"/>
      <c r="D1" s="548"/>
      <c r="E1" s="548"/>
      <c r="F1" s="548"/>
      <c r="G1" s="548"/>
      <c r="H1" s="548"/>
      <c r="I1" s="548"/>
      <c r="J1" s="548"/>
      <c r="K1" s="548"/>
      <c r="L1" s="548"/>
      <c r="M1" s="548"/>
      <c r="N1" s="548"/>
      <c r="O1" s="548"/>
      <c r="P1" s="548"/>
      <c r="Q1" s="548"/>
    </row>
    <row r="2" spans="1:17" ht="15" customHeight="1" x14ac:dyDescent="0.2">
      <c r="A2" s="548"/>
      <c r="B2" s="548"/>
      <c r="C2" s="548"/>
      <c r="D2" s="548"/>
      <c r="E2" s="548"/>
      <c r="F2" s="548"/>
      <c r="G2" s="548"/>
      <c r="H2" s="548"/>
      <c r="I2" s="548"/>
      <c r="J2" s="548"/>
      <c r="K2" s="548"/>
      <c r="L2" s="548"/>
      <c r="M2" s="548"/>
      <c r="N2" s="548"/>
      <c r="O2" s="548"/>
      <c r="P2" s="548"/>
      <c r="Q2" s="548"/>
    </row>
    <row r="3" spans="1:17" x14ac:dyDescent="0.2">
      <c r="B3" s="219"/>
      <c r="M3" s="220" t="s">
        <v>4</v>
      </c>
      <c r="N3" s="220"/>
      <c r="O3" s="220" t="s">
        <v>991</v>
      </c>
      <c r="P3" s="220"/>
    </row>
    <row r="5" spans="1:17" ht="27.75" customHeight="1" x14ac:dyDescent="0.2">
      <c r="B5" s="605" t="s">
        <v>527</v>
      </c>
      <c r="C5" s="605" t="s">
        <v>920</v>
      </c>
      <c r="D5" s="549" t="s">
        <v>528</v>
      </c>
      <c r="E5" s="549" t="s">
        <v>11</v>
      </c>
    </row>
    <row r="6" spans="1:17" ht="27.75" customHeight="1" thickBot="1" x14ac:dyDescent="0.25">
      <c r="B6" s="606"/>
      <c r="C6" s="606"/>
      <c r="D6" s="550"/>
      <c r="E6" s="550"/>
    </row>
    <row r="7" spans="1:17" ht="18" hidden="1" customHeight="1" x14ac:dyDescent="0.2">
      <c r="B7" s="414">
        <v>43191</v>
      </c>
      <c r="C7" s="415">
        <v>8363.1404244620062</v>
      </c>
      <c r="D7" s="416" t="s">
        <v>529</v>
      </c>
      <c r="E7" s="417">
        <v>0</v>
      </c>
    </row>
    <row r="8" spans="1:17" ht="17.25" hidden="1" customHeight="1" x14ac:dyDescent="0.2">
      <c r="B8" s="414">
        <v>43221</v>
      </c>
      <c r="C8" s="415">
        <v>8450.51</v>
      </c>
      <c r="D8" s="416">
        <f t="shared" ref="D8:D13" si="0">+C8-C7</f>
        <v>87.369575537994024</v>
      </c>
      <c r="E8" s="417">
        <f t="shared" ref="E8:E13" si="1">+(C8-C7)/C7</f>
        <v>1.0446981768049701E-2</v>
      </c>
    </row>
    <row r="9" spans="1:17" ht="17.25" hidden="1" customHeight="1" x14ac:dyDescent="0.2">
      <c r="B9" s="414">
        <v>43252</v>
      </c>
      <c r="C9" s="415">
        <v>8610.4599999999991</v>
      </c>
      <c r="D9" s="416">
        <f t="shared" si="0"/>
        <v>159.94999999999891</v>
      </c>
      <c r="E9" s="417">
        <f t="shared" si="1"/>
        <v>1.8927851691791252E-2</v>
      </c>
    </row>
    <row r="10" spans="1:17" ht="15" hidden="1" x14ac:dyDescent="0.2">
      <c r="B10" s="414">
        <v>43282</v>
      </c>
      <c r="C10" s="415">
        <v>8610.4599999999991</v>
      </c>
      <c r="D10" s="416">
        <f t="shared" si="0"/>
        <v>0</v>
      </c>
      <c r="E10" s="417">
        <f t="shared" si="1"/>
        <v>0</v>
      </c>
    </row>
    <row r="11" spans="1:17" ht="15" hidden="1" x14ac:dyDescent="0.2">
      <c r="B11" s="414">
        <v>43313</v>
      </c>
      <c r="C11" s="415">
        <v>8610.4599999999991</v>
      </c>
      <c r="D11" s="416">
        <f t="shared" si="0"/>
        <v>0</v>
      </c>
      <c r="E11" s="417">
        <f t="shared" si="1"/>
        <v>0</v>
      </c>
    </row>
    <row r="12" spans="1:17" ht="15" hidden="1" x14ac:dyDescent="0.2">
      <c r="B12" s="414">
        <v>43344</v>
      </c>
      <c r="C12" s="415">
        <v>8714.9598354220052</v>
      </c>
      <c r="D12" s="416">
        <f t="shared" si="0"/>
        <v>104.49983542200607</v>
      </c>
      <c r="E12" s="417">
        <f t="shared" si="1"/>
        <v>1.2136382425794451E-2</v>
      </c>
    </row>
    <row r="13" spans="1:17" ht="15" hidden="1" x14ac:dyDescent="0.2">
      <c r="B13" s="414">
        <v>43374</v>
      </c>
      <c r="C13" s="415">
        <v>8822</v>
      </c>
      <c r="D13" s="416">
        <f t="shared" si="0"/>
        <v>107.0401645779948</v>
      </c>
      <c r="E13" s="417">
        <f t="shared" si="1"/>
        <v>1.2282347434686897E-2</v>
      </c>
    </row>
    <row r="14" spans="1:17" ht="15" hidden="1" x14ac:dyDescent="0.2">
      <c r="B14" s="414">
        <v>43405</v>
      </c>
      <c r="C14" s="415">
        <v>8916</v>
      </c>
      <c r="D14" s="416">
        <f t="shared" ref="D14:D19" si="2">+C14-C13</f>
        <v>94</v>
      </c>
      <c r="E14" s="417">
        <f t="shared" ref="E14:E19" si="3">+(C14-C13)/C13</f>
        <v>1.0655180231240081E-2</v>
      </c>
    </row>
    <row r="15" spans="1:17" ht="15" hidden="1" x14ac:dyDescent="0.2">
      <c r="B15" s="414">
        <v>43435</v>
      </c>
      <c r="C15" s="415">
        <v>8916</v>
      </c>
      <c r="D15" s="416">
        <f t="shared" si="2"/>
        <v>0</v>
      </c>
      <c r="E15" s="417">
        <f t="shared" si="3"/>
        <v>0</v>
      </c>
    </row>
    <row r="16" spans="1:17" ht="15" hidden="1" x14ac:dyDescent="0.2">
      <c r="B16" s="414">
        <v>43466</v>
      </c>
      <c r="C16" s="415">
        <v>8865</v>
      </c>
      <c r="D16" s="416">
        <f t="shared" si="2"/>
        <v>-51</v>
      </c>
      <c r="E16" s="417">
        <f t="shared" si="3"/>
        <v>-5.7200538358008072E-3</v>
      </c>
    </row>
    <row r="17" spans="2:19" ht="15" hidden="1" x14ac:dyDescent="0.2">
      <c r="B17" s="414">
        <v>43497</v>
      </c>
      <c r="C17" s="415">
        <v>8974.9379978907891</v>
      </c>
      <c r="D17" s="416">
        <f t="shared" si="2"/>
        <v>109.93799789078912</v>
      </c>
      <c r="E17" s="417">
        <f t="shared" si="3"/>
        <v>1.2401353399976212E-2</v>
      </c>
    </row>
    <row r="18" spans="2:19" ht="15" hidden="1" x14ac:dyDescent="0.2">
      <c r="B18" s="414">
        <v>43525</v>
      </c>
      <c r="C18" s="415">
        <v>9067.8033078907883</v>
      </c>
      <c r="D18" s="416">
        <f t="shared" si="2"/>
        <v>92.865309999999226</v>
      </c>
      <c r="E18" s="417">
        <f t="shared" si="3"/>
        <v>1.0347181230870186E-2</v>
      </c>
    </row>
    <row r="19" spans="2:19" ht="15" hidden="1" x14ac:dyDescent="0.2">
      <c r="B19" s="414">
        <v>43556</v>
      </c>
      <c r="C19" s="415">
        <v>9067.8033078907883</v>
      </c>
      <c r="D19" s="416">
        <f t="shared" si="2"/>
        <v>0</v>
      </c>
      <c r="E19" s="417">
        <f t="shared" si="3"/>
        <v>0</v>
      </c>
      <c r="G19" s="244"/>
      <c r="H19" s="291"/>
      <c r="I19" s="327"/>
    </row>
    <row r="20" spans="2:19" ht="15" hidden="1" x14ac:dyDescent="0.2">
      <c r="B20" s="414">
        <v>43586</v>
      </c>
      <c r="C20" s="415">
        <v>9067.8033078907883</v>
      </c>
      <c r="D20" s="416">
        <f t="shared" ref="D20:D33" si="4">+C20-C19</f>
        <v>0</v>
      </c>
      <c r="E20" s="417">
        <f t="shared" ref="E20:E42" si="5">+(C20-C19)/C19</f>
        <v>0</v>
      </c>
    </row>
    <row r="21" spans="2:19" ht="15" hidden="1" x14ac:dyDescent="0.2">
      <c r="B21" s="414">
        <v>43617</v>
      </c>
      <c r="C21" s="415">
        <v>9067.8033078907883</v>
      </c>
      <c r="D21" s="416">
        <f t="shared" si="4"/>
        <v>0</v>
      </c>
      <c r="E21" s="417">
        <f t="shared" si="5"/>
        <v>0</v>
      </c>
    </row>
    <row r="22" spans="2:19" ht="15" hidden="1" x14ac:dyDescent="0.2">
      <c r="B22" s="414">
        <v>43647</v>
      </c>
      <c r="C22" s="415">
        <v>9217.2019717826406</v>
      </c>
      <c r="D22" s="416">
        <f t="shared" si="4"/>
        <v>149.39866389185227</v>
      </c>
      <c r="E22" s="417">
        <f t="shared" si="5"/>
        <v>1.647572833454005E-2</v>
      </c>
    </row>
    <row r="23" spans="2:19" ht="15" hidden="1" x14ac:dyDescent="0.2">
      <c r="B23" s="414">
        <v>43678</v>
      </c>
      <c r="C23" s="415">
        <v>9217.2019717826406</v>
      </c>
      <c r="D23" s="416">
        <f t="shared" si="4"/>
        <v>0</v>
      </c>
      <c r="E23" s="417">
        <f t="shared" si="5"/>
        <v>0</v>
      </c>
    </row>
    <row r="24" spans="2:19" ht="15" hidden="1" x14ac:dyDescent="0.2">
      <c r="B24" s="414">
        <v>43709</v>
      </c>
      <c r="C24" s="415">
        <v>9306.553981546489</v>
      </c>
      <c r="D24" s="416">
        <f t="shared" si="4"/>
        <v>89.3520097638484</v>
      </c>
      <c r="E24" s="417">
        <f t="shared" si="5"/>
        <v>9.6940492393883596E-3</v>
      </c>
    </row>
    <row r="25" spans="2:19" ht="15" hidden="1" x14ac:dyDescent="0.2">
      <c r="B25" s="414">
        <v>43739</v>
      </c>
      <c r="C25" s="415">
        <v>9283.3710016645637</v>
      </c>
      <c r="D25" s="416">
        <f t="shared" si="4"/>
        <v>-23.182979881925348</v>
      </c>
      <c r="E25" s="417">
        <f t="shared" si="5"/>
        <v>-2.491038028457552E-3</v>
      </c>
    </row>
    <row r="26" spans="2:19" ht="15" hidden="1" x14ac:dyDescent="0.2">
      <c r="B26" s="414">
        <v>43770</v>
      </c>
      <c r="C26" s="415">
        <v>9271.9129617236031</v>
      </c>
      <c r="D26" s="416">
        <f t="shared" si="4"/>
        <v>-11.458039940960589</v>
      </c>
      <c r="E26" s="417">
        <f t="shared" si="5"/>
        <v>-1.2342542314538645E-3</v>
      </c>
    </row>
    <row r="27" spans="2:19" ht="15" hidden="1" x14ac:dyDescent="0.2">
      <c r="B27" s="414">
        <v>43800</v>
      </c>
      <c r="C27" s="415">
        <v>9260.6517217826404</v>
      </c>
      <c r="D27" s="416">
        <f t="shared" si="4"/>
        <v>-11.261239940962696</v>
      </c>
      <c r="E27" s="417">
        <f t="shared" si="5"/>
        <v>-1.214554104147812E-3</v>
      </c>
    </row>
    <row r="28" spans="2:19" ht="15" hidden="1" x14ac:dyDescent="0.2">
      <c r="B28" s="414">
        <v>43831</v>
      </c>
      <c r="C28" s="415">
        <v>9456.3938295345488</v>
      </c>
      <c r="D28" s="416">
        <f t="shared" si="4"/>
        <v>195.74210775190841</v>
      </c>
      <c r="E28" s="417">
        <f t="shared" si="5"/>
        <v>2.1136968933999474E-2</v>
      </c>
    </row>
    <row r="29" spans="2:19" ht="15" hidden="1" x14ac:dyDescent="0.2">
      <c r="B29" s="414">
        <v>43862</v>
      </c>
      <c r="C29" s="415">
        <v>9455.9732787593493</v>
      </c>
      <c r="D29" s="416">
        <f t="shared" si="4"/>
        <v>-0.42055077519944462</v>
      </c>
      <c r="E29" s="417">
        <f t="shared" si="5"/>
        <v>-4.4472637538208841E-5</v>
      </c>
      <c r="S29" s="304"/>
    </row>
    <row r="30" spans="2:19" ht="15" hidden="1" x14ac:dyDescent="0.2">
      <c r="B30" s="414">
        <v>43891</v>
      </c>
      <c r="C30" s="415">
        <v>9333</v>
      </c>
      <c r="D30" s="416">
        <f t="shared" si="4"/>
        <v>-122.97327875934934</v>
      </c>
      <c r="E30" s="417">
        <f t="shared" si="5"/>
        <v>-1.3004825112564592E-2</v>
      </c>
      <c r="G30" s="418"/>
    </row>
    <row r="31" spans="2:19" ht="15" hidden="1" x14ac:dyDescent="0.2">
      <c r="B31" s="414">
        <v>43922</v>
      </c>
      <c r="C31" s="415">
        <v>8388.069978759353</v>
      </c>
      <c r="D31" s="416">
        <f t="shared" si="4"/>
        <v>-944.93002124064697</v>
      </c>
      <c r="E31" s="417">
        <f t="shared" si="5"/>
        <v>-0.10124611820857676</v>
      </c>
      <c r="G31" s="418"/>
    </row>
    <row r="32" spans="2:19" ht="15" hidden="1" x14ac:dyDescent="0.2">
      <c r="B32" s="414">
        <v>43952</v>
      </c>
      <c r="C32" s="415">
        <v>8388.069978759353</v>
      </c>
      <c r="D32" s="416">
        <f t="shared" si="4"/>
        <v>0</v>
      </c>
      <c r="E32" s="417">
        <f t="shared" si="5"/>
        <v>0</v>
      </c>
      <c r="G32" s="418"/>
    </row>
    <row r="33" spans="2:8" ht="15" hidden="1" x14ac:dyDescent="0.2">
      <c r="B33" s="414">
        <v>43983</v>
      </c>
      <c r="C33" s="415">
        <v>8388.069978759353</v>
      </c>
      <c r="D33" s="416">
        <f t="shared" si="4"/>
        <v>0</v>
      </c>
      <c r="E33" s="417">
        <f t="shared" si="5"/>
        <v>0</v>
      </c>
      <c r="G33" s="418"/>
    </row>
    <row r="34" spans="2:8" ht="15" hidden="1" x14ac:dyDescent="0.2">
      <c r="B34" s="414">
        <v>44013</v>
      </c>
      <c r="C34" s="415">
        <v>8238.09</v>
      </c>
      <c r="D34" s="416">
        <f t="shared" ref="D34:D43" si="6">+C34-C33</f>
        <v>-149.97997875935289</v>
      </c>
      <c r="E34" s="417">
        <f t="shared" si="5"/>
        <v>-1.7880153496470454E-2</v>
      </c>
      <c r="G34" s="418"/>
    </row>
    <row r="35" spans="2:8" ht="15" hidden="1" x14ac:dyDescent="0.2">
      <c r="B35" s="414">
        <v>44044</v>
      </c>
      <c r="C35" s="415">
        <v>8238.09</v>
      </c>
      <c r="D35" s="416">
        <f t="shared" si="6"/>
        <v>0</v>
      </c>
      <c r="E35" s="417">
        <f t="shared" si="5"/>
        <v>0</v>
      </c>
      <c r="G35" s="418"/>
    </row>
    <row r="36" spans="2:8" ht="15" hidden="1" x14ac:dyDescent="0.2">
      <c r="B36" s="414">
        <v>44075</v>
      </c>
      <c r="C36" s="415">
        <v>8237.5</v>
      </c>
      <c r="D36" s="416">
        <f t="shared" si="6"/>
        <v>-0.59000000000014552</v>
      </c>
      <c r="E36" s="417">
        <f t="shared" si="5"/>
        <v>-7.1618542647645939E-5</v>
      </c>
      <c r="G36" s="418"/>
    </row>
    <row r="37" spans="2:8" ht="15" hidden="1" x14ac:dyDescent="0.2">
      <c r="B37" s="414">
        <v>44105</v>
      </c>
      <c r="C37" s="415">
        <v>8237.5</v>
      </c>
      <c r="D37" s="416">
        <f t="shared" si="6"/>
        <v>0</v>
      </c>
      <c r="E37" s="417">
        <f t="shared" si="5"/>
        <v>0</v>
      </c>
      <c r="G37" s="418"/>
    </row>
    <row r="38" spans="2:8" ht="15" hidden="1" x14ac:dyDescent="0.2">
      <c r="B38" s="414">
        <v>44136</v>
      </c>
      <c r="C38" s="415">
        <v>8236.6892326121597</v>
      </c>
      <c r="D38" s="416">
        <f t="shared" si="6"/>
        <v>-0.81076738784031477</v>
      </c>
      <c r="E38" s="417">
        <f t="shared" si="5"/>
        <v>-9.8423962105045795E-5</v>
      </c>
      <c r="G38" s="418"/>
    </row>
    <row r="39" spans="2:8" ht="15" hidden="1" x14ac:dyDescent="0.2">
      <c r="B39" s="414">
        <v>44166</v>
      </c>
      <c r="C39" s="415">
        <v>8236.6892326121597</v>
      </c>
      <c r="D39" s="416">
        <f t="shared" si="6"/>
        <v>0</v>
      </c>
      <c r="E39" s="417">
        <f t="shared" si="5"/>
        <v>0</v>
      </c>
    </row>
    <row r="40" spans="2:8" ht="15" hidden="1" x14ac:dyDescent="0.2">
      <c r="B40" s="419">
        <v>44197</v>
      </c>
      <c r="C40" s="349">
        <v>8364.9244298150697</v>
      </c>
      <c r="D40" s="420">
        <f t="shared" si="6"/>
        <v>128.23519720291006</v>
      </c>
      <c r="E40" s="421">
        <f t="shared" si="5"/>
        <v>1.556877934585398E-2</v>
      </c>
    </row>
    <row r="41" spans="2:8" ht="15" hidden="1" x14ac:dyDescent="0.2">
      <c r="B41" s="419">
        <v>44228</v>
      </c>
      <c r="C41" s="349">
        <v>8514.7387132791391</v>
      </c>
      <c r="D41" s="420">
        <f t="shared" si="6"/>
        <v>149.81428346406938</v>
      </c>
      <c r="E41" s="421">
        <f t="shared" si="5"/>
        <v>1.790981911684544E-2</v>
      </c>
    </row>
    <row r="42" spans="2:8" ht="15" hidden="1" x14ac:dyDescent="0.2">
      <c r="B42" s="419">
        <v>44256</v>
      </c>
      <c r="C42" s="349">
        <v>8664.7449632791395</v>
      </c>
      <c r="D42" s="420">
        <f t="shared" si="6"/>
        <v>150.00625000000036</v>
      </c>
      <c r="E42" s="425">
        <f t="shared" si="5"/>
        <v>1.7617246406640582E-2</v>
      </c>
    </row>
    <row r="43" spans="2:8" ht="15" hidden="1" x14ac:dyDescent="0.2">
      <c r="B43" s="419">
        <v>44287</v>
      </c>
      <c r="C43" s="349">
        <v>8652.2276803862696</v>
      </c>
      <c r="D43" s="420">
        <f t="shared" si="6"/>
        <v>-12.517282892869844</v>
      </c>
      <c r="E43" s="425">
        <f t="shared" ref="E43:E52" si="7">+(C43-C42)/C42</f>
        <v>-1.4446221955657799E-3</v>
      </c>
    </row>
    <row r="44" spans="2:8" ht="15" x14ac:dyDescent="0.2">
      <c r="B44" s="419">
        <v>44317</v>
      </c>
      <c r="C44" s="349">
        <v>8652</v>
      </c>
      <c r="D44" s="420">
        <f t="shared" ref="D44:D56" si="8">+C44-C43</f>
        <v>-0.22768038626963971</v>
      </c>
      <c r="E44" s="425">
        <f t="shared" si="7"/>
        <v>-2.6314654985994907E-5</v>
      </c>
    </row>
    <row r="45" spans="2:8" ht="15" x14ac:dyDescent="0.2">
      <c r="B45" s="419">
        <v>44348</v>
      </c>
      <c r="C45" s="349">
        <v>8652</v>
      </c>
      <c r="D45" s="420">
        <f t="shared" si="8"/>
        <v>0</v>
      </c>
      <c r="E45" s="425">
        <f t="shared" si="7"/>
        <v>0</v>
      </c>
    </row>
    <row r="46" spans="2:8" ht="15" x14ac:dyDescent="0.2">
      <c r="B46" s="419">
        <v>44378</v>
      </c>
      <c r="C46" s="349">
        <v>8652</v>
      </c>
      <c r="D46" s="420">
        <f t="shared" si="8"/>
        <v>0</v>
      </c>
      <c r="E46" s="425">
        <f t="shared" si="7"/>
        <v>0</v>
      </c>
      <c r="H46" s="246"/>
    </row>
    <row r="47" spans="2:8" ht="15" x14ac:dyDescent="0.2">
      <c r="B47" s="419">
        <v>44409</v>
      </c>
      <c r="C47" s="349">
        <v>8652</v>
      </c>
      <c r="D47" s="420">
        <f t="shared" si="8"/>
        <v>0</v>
      </c>
      <c r="E47" s="425">
        <f t="shared" si="7"/>
        <v>0</v>
      </c>
      <c r="F47" s="304"/>
    </row>
    <row r="48" spans="2:8" ht="15" x14ac:dyDescent="0.2">
      <c r="B48" s="419">
        <v>44440</v>
      </c>
      <c r="C48" s="349">
        <v>8802</v>
      </c>
      <c r="D48" s="420">
        <f t="shared" si="8"/>
        <v>150</v>
      </c>
      <c r="E48" s="425">
        <f t="shared" si="7"/>
        <v>1.7337031900138695E-2</v>
      </c>
      <c r="F48" s="304"/>
    </row>
    <row r="49" spans="2:17" ht="15" x14ac:dyDescent="0.2">
      <c r="B49" s="419">
        <v>44470</v>
      </c>
      <c r="C49" s="349">
        <v>8802</v>
      </c>
      <c r="D49" s="420">
        <f t="shared" si="8"/>
        <v>0</v>
      </c>
      <c r="E49" s="425">
        <f t="shared" si="7"/>
        <v>0</v>
      </c>
      <c r="F49" s="244"/>
    </row>
    <row r="50" spans="2:17" ht="15" x14ac:dyDescent="0.2">
      <c r="B50" s="419">
        <v>44501</v>
      </c>
      <c r="C50" s="349">
        <v>8802</v>
      </c>
      <c r="D50" s="420">
        <f t="shared" si="8"/>
        <v>0</v>
      </c>
      <c r="E50" s="425">
        <f t="shared" si="7"/>
        <v>0</v>
      </c>
      <c r="F50" s="244"/>
    </row>
    <row r="51" spans="2:17" ht="15" x14ac:dyDescent="0.2">
      <c r="B51" s="419">
        <v>44531</v>
      </c>
      <c r="C51" s="349">
        <v>8982</v>
      </c>
      <c r="D51" s="420">
        <f t="shared" si="8"/>
        <v>180</v>
      </c>
      <c r="E51" s="425">
        <f t="shared" si="7"/>
        <v>2.0449897750511249E-2</v>
      </c>
      <c r="F51" s="244"/>
    </row>
    <row r="52" spans="2:17" ht="15" x14ac:dyDescent="0.2">
      <c r="B52" s="419">
        <v>44562</v>
      </c>
      <c r="C52" s="349">
        <v>9152.0580791007851</v>
      </c>
      <c r="D52" s="420">
        <f t="shared" si="8"/>
        <v>170.05807910078511</v>
      </c>
      <c r="E52" s="425">
        <f t="shared" si="7"/>
        <v>1.8933208539388232E-2</v>
      </c>
      <c r="F52" s="244"/>
    </row>
    <row r="53" spans="2:17" ht="15" x14ac:dyDescent="0.2">
      <c r="B53" s="419">
        <v>44593</v>
      </c>
      <c r="C53" s="349">
        <v>9152.0580791007851</v>
      </c>
      <c r="D53" s="420">
        <f t="shared" si="8"/>
        <v>0</v>
      </c>
      <c r="E53" s="425">
        <f t="shared" ref="E53:E58" si="9">+(C53-C52)/C52</f>
        <v>0</v>
      </c>
      <c r="F53" s="244"/>
    </row>
    <row r="54" spans="2:17" ht="15" x14ac:dyDescent="0.2">
      <c r="B54" s="419">
        <v>44621</v>
      </c>
      <c r="C54" s="349">
        <v>9152.0580791007851</v>
      </c>
      <c r="D54" s="420">
        <f t="shared" si="8"/>
        <v>0</v>
      </c>
      <c r="E54" s="425">
        <f t="shared" si="9"/>
        <v>0</v>
      </c>
      <c r="F54" s="244"/>
    </row>
    <row r="55" spans="2:17" ht="15" x14ac:dyDescent="0.2">
      <c r="B55" s="419">
        <v>44652</v>
      </c>
      <c r="C55" s="349">
        <v>9152.0580791007851</v>
      </c>
      <c r="D55" s="420">
        <f t="shared" si="8"/>
        <v>0</v>
      </c>
      <c r="E55" s="425">
        <f t="shared" si="9"/>
        <v>0</v>
      </c>
      <c r="F55" s="244"/>
    </row>
    <row r="56" spans="2:17" ht="15" x14ac:dyDescent="0.2">
      <c r="B56" s="419">
        <v>44682</v>
      </c>
      <c r="C56" s="349">
        <v>9152.0580791007851</v>
      </c>
      <c r="D56" s="420">
        <f t="shared" si="8"/>
        <v>0</v>
      </c>
      <c r="E56" s="425">
        <f t="shared" si="9"/>
        <v>0</v>
      </c>
      <c r="F56" s="244"/>
    </row>
    <row r="57" spans="2:17" ht="15" x14ac:dyDescent="0.2">
      <c r="B57" s="419">
        <v>44713</v>
      </c>
      <c r="C57" s="349">
        <v>9152.0580791007851</v>
      </c>
      <c r="D57" s="420">
        <f t="shared" ref="D57" si="10">+C57-C56</f>
        <v>0</v>
      </c>
      <c r="E57" s="425">
        <f t="shared" si="9"/>
        <v>0</v>
      </c>
      <c r="F57" s="244"/>
    </row>
    <row r="58" spans="2:17" ht="15" x14ac:dyDescent="0.2">
      <c r="B58" s="419">
        <v>44743</v>
      </c>
      <c r="C58" s="349">
        <v>9302.1339296365059</v>
      </c>
      <c r="D58" s="420">
        <f t="shared" ref="D58:D59" si="11">+C58-C57</f>
        <v>150.07585053572075</v>
      </c>
      <c r="E58" s="425">
        <f t="shared" si="9"/>
        <v>1.6398043941441651E-2</v>
      </c>
      <c r="F58" s="244"/>
    </row>
    <row r="59" spans="2:17" ht="15" x14ac:dyDescent="0.2">
      <c r="B59" s="419">
        <v>44774</v>
      </c>
      <c r="C59" s="349">
        <v>9302.1339296365059</v>
      </c>
      <c r="D59" s="420">
        <f t="shared" si="11"/>
        <v>0</v>
      </c>
      <c r="E59" s="425">
        <f t="shared" ref="E59" si="12">+(C59-C58)/C58</f>
        <v>0</v>
      </c>
      <c r="F59" s="244"/>
    </row>
    <row r="60" spans="2:17" ht="15" hidden="1" x14ac:dyDescent="0.2">
      <c r="B60" s="419">
        <v>44805</v>
      </c>
      <c r="C60" s="349"/>
      <c r="D60" s="420"/>
      <c r="E60" s="425"/>
      <c r="F60" s="244"/>
    </row>
    <row r="61" spans="2:17" ht="15" x14ac:dyDescent="0.2">
      <c r="B61" s="231" t="s">
        <v>530</v>
      </c>
      <c r="C61" s="359"/>
      <c r="D61" s="422"/>
      <c r="E61" s="423"/>
      <c r="F61" s="423"/>
      <c r="G61" s="244"/>
    </row>
    <row r="62" spans="2:17" ht="15" x14ac:dyDescent="0.2">
      <c r="C62" s="359"/>
      <c r="D62" s="359"/>
      <c r="E62" s="327"/>
    </row>
    <row r="63" spans="2:17" ht="15" customHeight="1" x14ac:dyDescent="0.2">
      <c r="B63" s="559" t="s">
        <v>1012</v>
      </c>
      <c r="C63" s="559"/>
      <c r="D63" s="401"/>
    </row>
    <row r="64" spans="2:17" ht="15" customHeight="1" x14ac:dyDescent="0.2">
      <c r="B64" s="559"/>
      <c r="C64" s="559"/>
      <c r="D64" s="401"/>
      <c r="O64" s="346"/>
      <c r="P64" s="347"/>
      <c r="Q64" s="347"/>
    </row>
    <row r="65" spans="2:8" ht="15" customHeight="1" x14ac:dyDescent="0.2">
      <c r="B65" s="559"/>
      <c r="C65" s="559"/>
      <c r="D65" s="401"/>
    </row>
    <row r="66" spans="2:8" ht="15" customHeight="1" x14ac:dyDescent="0.2">
      <c r="B66" s="559"/>
      <c r="C66" s="559"/>
      <c r="D66" s="401"/>
    </row>
    <row r="67" spans="2:8" ht="18" customHeight="1" x14ac:dyDescent="0.2">
      <c r="B67" s="559"/>
      <c r="C67" s="559"/>
      <c r="D67" s="401"/>
      <c r="G67" s="350"/>
      <c r="H67" s="350"/>
    </row>
    <row r="68" spans="2:8" ht="18" customHeight="1" x14ac:dyDescent="0.2">
      <c r="B68" s="559"/>
      <c r="C68" s="559"/>
      <c r="D68" s="401"/>
      <c r="G68" s="350"/>
      <c r="H68" s="350"/>
    </row>
    <row r="69" spans="2:8" ht="18" customHeight="1" x14ac:dyDescent="0.2">
      <c r="B69" s="559"/>
      <c r="C69" s="559"/>
      <c r="D69" s="401"/>
      <c r="G69" s="350"/>
      <c r="H69" s="350"/>
    </row>
    <row r="70" spans="2:8" ht="18" customHeight="1" x14ac:dyDescent="0.2">
      <c r="B70" s="559"/>
      <c r="C70" s="559"/>
      <c r="G70" s="350"/>
      <c r="H70" s="350"/>
    </row>
    <row r="71" spans="2:8" ht="16.5" customHeight="1" x14ac:dyDescent="0.2">
      <c r="B71" s="559"/>
      <c r="C71" s="559"/>
      <c r="G71" s="350"/>
      <c r="H71" s="350"/>
    </row>
    <row r="72" spans="2:8" ht="16.5" customHeight="1" x14ac:dyDescent="0.2">
      <c r="B72" s="559"/>
      <c r="C72" s="559"/>
      <c r="H72" s="350"/>
    </row>
    <row r="73" spans="2:8" ht="16.5" customHeight="1" x14ac:dyDescent="0.2">
      <c r="B73" s="559"/>
      <c r="C73" s="559"/>
    </row>
    <row r="74" spans="2:8" ht="16.5" customHeight="1" x14ac:dyDescent="0.2">
      <c r="B74" s="559"/>
      <c r="C74" s="559"/>
    </row>
    <row r="75" spans="2:8" ht="15" customHeight="1" x14ac:dyDescent="0.2">
      <c r="B75" s="559"/>
      <c r="C75" s="559"/>
    </row>
    <row r="76" spans="2:8" ht="15" customHeight="1" x14ac:dyDescent="0.2">
      <c r="B76" s="559"/>
      <c r="C76" s="559"/>
    </row>
    <row r="77" spans="2:8" ht="15" customHeight="1" x14ac:dyDescent="0.2">
      <c r="B77" s="559"/>
      <c r="C77" s="559"/>
    </row>
    <row r="78" spans="2:8" ht="15" customHeight="1" x14ac:dyDescent="0.2">
      <c r="B78" s="559"/>
      <c r="C78" s="559"/>
    </row>
    <row r="79" spans="2:8" ht="15" customHeight="1" x14ac:dyDescent="0.2">
      <c r="B79" s="559"/>
      <c r="C79" s="559"/>
    </row>
    <row r="80" spans="2:8" ht="29.25" customHeight="1" x14ac:dyDescent="0.2">
      <c r="B80" s="559"/>
      <c r="C80" s="559"/>
    </row>
    <row r="81" spans="1:17" ht="29.25" customHeight="1" x14ac:dyDescent="0.2">
      <c r="B81" s="559"/>
      <c r="C81" s="559"/>
    </row>
    <row r="82" spans="1:17" ht="29.25" customHeight="1" x14ac:dyDescent="0.2">
      <c r="B82" s="559"/>
      <c r="C82" s="559"/>
    </row>
    <row r="83" spans="1:17" ht="15" customHeight="1" x14ac:dyDescent="0.2">
      <c r="B83" s="559"/>
      <c r="C83" s="559"/>
    </row>
    <row r="84" spans="1:17" ht="15" customHeight="1" x14ac:dyDescent="0.2">
      <c r="B84" s="559"/>
      <c r="C84" s="559"/>
    </row>
    <row r="85" spans="1:17" ht="24.75" customHeight="1" x14ac:dyDescent="0.2">
      <c r="B85" s="559"/>
      <c r="C85" s="559"/>
    </row>
    <row r="86" spans="1:17" ht="24.75" customHeight="1" x14ac:dyDescent="0.2">
      <c r="B86" s="559"/>
      <c r="C86" s="559"/>
    </row>
    <row r="87" spans="1:17" ht="18" customHeight="1" x14ac:dyDescent="0.2">
      <c r="B87" s="559"/>
      <c r="C87" s="559"/>
      <c r="Q87" s="217" t="s">
        <v>948</v>
      </c>
    </row>
    <row r="88" spans="1:17" ht="18" customHeight="1" x14ac:dyDescent="0.2">
      <c r="B88" s="559"/>
      <c r="C88" s="559"/>
      <c r="D88" s="383"/>
      <c r="F88" s="424"/>
    </row>
    <row r="89" spans="1:17" ht="18" customHeight="1" x14ac:dyDescent="0.2">
      <c r="B89" s="559"/>
      <c r="C89" s="559"/>
      <c r="D89" s="320" t="s">
        <v>531</v>
      </c>
    </row>
    <row r="90" spans="1:17" ht="18" customHeight="1" x14ac:dyDescent="0.2">
      <c r="B90" s="559"/>
      <c r="C90" s="559"/>
    </row>
    <row r="91" spans="1:17" ht="18" customHeight="1" x14ac:dyDescent="0.2">
      <c r="B91" s="559"/>
      <c r="C91" s="559"/>
    </row>
    <row r="92" spans="1:17" ht="18" hidden="1" customHeight="1" x14ac:dyDescent="0.2">
      <c r="B92" s="559"/>
      <c r="C92" s="559"/>
    </row>
    <row r="93" spans="1:17" ht="18" customHeight="1" x14ac:dyDescent="0.2">
      <c r="B93" s="559"/>
      <c r="C93" s="559"/>
    </row>
    <row r="96" spans="1:17" x14ac:dyDescent="0.2">
      <c r="A96" s="548"/>
      <c r="B96" s="548"/>
      <c r="C96" s="548"/>
      <c r="D96" s="548"/>
      <c r="E96" s="548"/>
      <c r="F96" s="548"/>
      <c r="G96" s="548"/>
      <c r="H96" s="548"/>
      <c r="I96" s="548"/>
      <c r="J96" s="548"/>
      <c r="K96" s="548"/>
      <c r="L96" s="548"/>
      <c r="M96" s="548"/>
      <c r="N96" s="548"/>
      <c r="O96" s="548"/>
      <c r="P96" s="548"/>
      <c r="Q96" s="548"/>
    </row>
    <row r="97" spans="1:17" x14ac:dyDescent="0.2">
      <c r="A97" s="548"/>
      <c r="B97" s="548"/>
      <c r="C97" s="548"/>
      <c r="D97" s="548"/>
      <c r="E97" s="548"/>
      <c r="F97" s="548"/>
      <c r="G97" s="548"/>
      <c r="H97" s="548"/>
      <c r="I97" s="548"/>
      <c r="J97" s="548"/>
      <c r="K97" s="548"/>
      <c r="L97" s="548"/>
      <c r="M97" s="548"/>
      <c r="N97" s="548"/>
      <c r="O97" s="548"/>
      <c r="P97" s="548"/>
      <c r="Q97" s="548"/>
    </row>
    <row r="204" spans="2:2" ht="15" x14ac:dyDescent="0.25">
      <c r="B204" s="26" t="s">
        <v>938</v>
      </c>
    </row>
  </sheetData>
  <sheetProtection algorithmName="SHA-512" hashValue="G/ds8P5m4wCuQfAlH2tTgZbZ2K9F7WkJcrBEr1Cu9wzfpj44S4spOTU66HiT6VBKtrnq0sRxzY2slH21ZuMjjA==" saltValue="EZSOwU2408A7OtqyBostkw==" spinCount="100000" sheet="1" objects="1" scenarios="1" selectLockedCells="1" selectUnlockedCells="1"/>
  <mergeCells count="7">
    <mergeCell ref="A96:Q97"/>
    <mergeCell ref="B63:C93"/>
    <mergeCell ref="A1:Q2"/>
    <mergeCell ref="B5:B6"/>
    <mergeCell ref="C5:C6"/>
    <mergeCell ref="D5:D6"/>
    <mergeCell ref="E5:E6"/>
  </mergeCells>
  <phoneticPr fontId="64" type="noConversion"/>
  <conditionalFormatting sqref="D18:D19 D61">
    <cfRule type="cellIs" dxfId="7451" priority="12316" operator="lessThan">
      <formula>0</formula>
    </cfRule>
  </conditionalFormatting>
  <conditionalFormatting sqref="E18:E19">
    <cfRule type="cellIs" dxfId="7450" priority="12313" operator="lessThan">
      <formula>0</formula>
    </cfRule>
  </conditionalFormatting>
  <conditionalFormatting sqref="D7">
    <cfRule type="cellIs" dxfId="7449" priority="7982" operator="lessThan">
      <formula>0</formula>
    </cfRule>
  </conditionalFormatting>
  <conditionalFormatting sqref="E7">
    <cfRule type="cellIs" dxfId="7448" priority="7981" operator="lessThan">
      <formula>0</formula>
    </cfRule>
  </conditionalFormatting>
  <conditionalFormatting sqref="D7">
    <cfRule type="cellIs" dxfId="7447" priority="7980" operator="lessThan">
      <formula>0</formula>
    </cfRule>
  </conditionalFormatting>
  <conditionalFormatting sqref="D7">
    <cfRule type="cellIs" dxfId="7446" priority="7979" operator="lessThan">
      <formula>0</formula>
    </cfRule>
  </conditionalFormatting>
  <conditionalFormatting sqref="D7">
    <cfRule type="cellIs" dxfId="7445" priority="7978" operator="lessThan">
      <formula>0</formula>
    </cfRule>
  </conditionalFormatting>
  <conditionalFormatting sqref="D7">
    <cfRule type="cellIs" dxfId="7444" priority="7977" operator="lessThan">
      <formula>0</formula>
    </cfRule>
  </conditionalFormatting>
  <conditionalFormatting sqref="D7">
    <cfRule type="cellIs" dxfId="7443" priority="7976" operator="lessThan">
      <formula>0</formula>
    </cfRule>
  </conditionalFormatting>
  <conditionalFormatting sqref="D7">
    <cfRule type="cellIs" dxfId="7442" priority="7975" operator="lessThan">
      <formula>0</formula>
    </cfRule>
  </conditionalFormatting>
  <conditionalFormatting sqref="D7">
    <cfRule type="cellIs" dxfId="7441" priority="7974" operator="lessThan">
      <formula>0</formula>
    </cfRule>
  </conditionalFormatting>
  <conditionalFormatting sqref="D7">
    <cfRule type="cellIs" dxfId="7440" priority="7973" operator="lessThan">
      <formula>0</formula>
    </cfRule>
  </conditionalFormatting>
  <conditionalFormatting sqref="D7">
    <cfRule type="cellIs" dxfId="7439" priority="7972" operator="lessThan">
      <formula>0</formula>
    </cfRule>
  </conditionalFormatting>
  <conditionalFormatting sqref="D7">
    <cfRule type="cellIs" dxfId="7438" priority="7971" operator="lessThan">
      <formula>0</formula>
    </cfRule>
  </conditionalFormatting>
  <conditionalFormatting sqref="D7">
    <cfRule type="cellIs" dxfId="7437" priority="7970" operator="lessThan">
      <formula>0</formula>
    </cfRule>
  </conditionalFormatting>
  <conditionalFormatting sqref="D7">
    <cfRule type="cellIs" dxfId="7436" priority="7969" operator="lessThan">
      <formula>0</formula>
    </cfRule>
  </conditionalFormatting>
  <conditionalFormatting sqref="D7">
    <cfRule type="cellIs" dxfId="7435" priority="7968" operator="lessThan">
      <formula>0</formula>
    </cfRule>
  </conditionalFormatting>
  <conditionalFormatting sqref="D7">
    <cfRule type="cellIs" dxfId="7434" priority="7967" operator="lessThan">
      <formula>0</formula>
    </cfRule>
  </conditionalFormatting>
  <conditionalFormatting sqref="D7">
    <cfRule type="cellIs" dxfId="7433" priority="7966" operator="lessThan">
      <formula>0</formula>
    </cfRule>
  </conditionalFormatting>
  <conditionalFormatting sqref="D7">
    <cfRule type="cellIs" dxfId="7432" priority="7965" operator="lessThan">
      <formula>0</formula>
    </cfRule>
  </conditionalFormatting>
  <conditionalFormatting sqref="D7">
    <cfRule type="cellIs" dxfId="7431" priority="7964" operator="lessThan">
      <formula>0</formula>
    </cfRule>
  </conditionalFormatting>
  <conditionalFormatting sqref="D7">
    <cfRule type="cellIs" dxfId="7430" priority="7963" operator="lessThan">
      <formula>0</formula>
    </cfRule>
  </conditionalFormatting>
  <conditionalFormatting sqref="D7">
    <cfRule type="cellIs" dxfId="7429" priority="7962" operator="lessThan">
      <formula>0</formula>
    </cfRule>
  </conditionalFormatting>
  <conditionalFormatting sqref="D7">
    <cfRule type="cellIs" dxfId="7428" priority="7961" operator="lessThan">
      <formula>0</formula>
    </cfRule>
  </conditionalFormatting>
  <conditionalFormatting sqref="D7">
    <cfRule type="cellIs" dxfId="7427" priority="7960" operator="lessThan">
      <formula>0</formula>
    </cfRule>
  </conditionalFormatting>
  <conditionalFormatting sqref="D7">
    <cfRule type="cellIs" dxfId="7426" priority="7959" operator="lessThan">
      <formula>0</formula>
    </cfRule>
  </conditionalFormatting>
  <conditionalFormatting sqref="D7">
    <cfRule type="cellIs" dxfId="7425" priority="7958" operator="lessThan">
      <formula>0</formula>
    </cfRule>
  </conditionalFormatting>
  <conditionalFormatting sqref="D7">
    <cfRule type="cellIs" dxfId="7424" priority="7957" operator="lessThan">
      <formula>0</formula>
    </cfRule>
  </conditionalFormatting>
  <conditionalFormatting sqref="D7">
    <cfRule type="cellIs" dxfId="7423" priority="7956" operator="lessThan">
      <formula>0</formula>
    </cfRule>
  </conditionalFormatting>
  <conditionalFormatting sqref="D7">
    <cfRule type="cellIs" dxfId="7422" priority="7955" operator="lessThan">
      <formula>0</formula>
    </cfRule>
  </conditionalFormatting>
  <conditionalFormatting sqref="D7">
    <cfRule type="cellIs" dxfId="7421" priority="7954" operator="lessThan">
      <formula>0</formula>
    </cfRule>
  </conditionalFormatting>
  <conditionalFormatting sqref="D7">
    <cfRule type="cellIs" dxfId="7420" priority="7953" operator="lessThan">
      <formula>0</formula>
    </cfRule>
  </conditionalFormatting>
  <conditionalFormatting sqref="D7">
    <cfRule type="cellIs" dxfId="7419" priority="7952" operator="lessThan">
      <formula>0</formula>
    </cfRule>
  </conditionalFormatting>
  <conditionalFormatting sqref="D7">
    <cfRule type="cellIs" dxfId="7418" priority="7951" operator="lessThan">
      <formula>0</formula>
    </cfRule>
  </conditionalFormatting>
  <conditionalFormatting sqref="D7">
    <cfRule type="cellIs" dxfId="7417" priority="7950" operator="lessThan">
      <formula>0</formula>
    </cfRule>
  </conditionalFormatting>
  <conditionalFormatting sqref="D7">
    <cfRule type="cellIs" dxfId="7416" priority="7949" operator="lessThan">
      <formula>0</formula>
    </cfRule>
  </conditionalFormatting>
  <conditionalFormatting sqref="D7">
    <cfRule type="cellIs" dxfId="7415" priority="7948" operator="lessThan">
      <formula>0</formula>
    </cfRule>
  </conditionalFormatting>
  <conditionalFormatting sqref="D7">
    <cfRule type="cellIs" dxfId="7414" priority="7947" operator="lessThan">
      <formula>0</formula>
    </cfRule>
  </conditionalFormatting>
  <conditionalFormatting sqref="D7">
    <cfRule type="cellIs" dxfId="7413" priority="7946" operator="lessThan">
      <formula>0</formula>
    </cfRule>
  </conditionalFormatting>
  <conditionalFormatting sqref="D7">
    <cfRule type="cellIs" dxfId="7412" priority="7945" operator="lessThan">
      <formula>0</formula>
    </cfRule>
  </conditionalFormatting>
  <conditionalFormatting sqref="D7">
    <cfRule type="cellIs" dxfId="7411" priority="7944" operator="lessThan">
      <formula>0</formula>
    </cfRule>
  </conditionalFormatting>
  <conditionalFormatting sqref="D7">
    <cfRule type="cellIs" dxfId="7410" priority="7943" operator="lessThan">
      <formula>0</formula>
    </cfRule>
  </conditionalFormatting>
  <conditionalFormatting sqref="D7">
    <cfRule type="cellIs" dxfId="7409" priority="7942" operator="lessThan">
      <formula>0</formula>
    </cfRule>
  </conditionalFormatting>
  <conditionalFormatting sqref="D7">
    <cfRule type="cellIs" dxfId="7408" priority="7941" operator="lessThan">
      <formula>0</formula>
    </cfRule>
  </conditionalFormatting>
  <conditionalFormatting sqref="D7">
    <cfRule type="cellIs" dxfId="7407" priority="7940" operator="lessThan">
      <formula>0</formula>
    </cfRule>
  </conditionalFormatting>
  <conditionalFormatting sqref="D7">
    <cfRule type="cellIs" dxfId="7406" priority="7939" operator="lessThan">
      <formula>0</formula>
    </cfRule>
  </conditionalFormatting>
  <conditionalFormatting sqref="D7">
    <cfRule type="cellIs" dxfId="7405" priority="7938" operator="lessThan">
      <formula>0</formula>
    </cfRule>
  </conditionalFormatting>
  <conditionalFormatting sqref="D7">
    <cfRule type="cellIs" dxfId="7404" priority="7937" operator="lessThan">
      <formula>0</formula>
    </cfRule>
  </conditionalFormatting>
  <conditionalFormatting sqref="D7">
    <cfRule type="cellIs" dxfId="7403" priority="7936" operator="lessThan">
      <formula>0</formula>
    </cfRule>
  </conditionalFormatting>
  <conditionalFormatting sqref="D7">
    <cfRule type="cellIs" dxfId="7402" priority="7935" operator="lessThan">
      <formula>0</formula>
    </cfRule>
  </conditionalFormatting>
  <conditionalFormatting sqref="D7">
    <cfRule type="cellIs" dxfId="7401" priority="7934" operator="lessThan">
      <formula>0</formula>
    </cfRule>
  </conditionalFormatting>
  <conditionalFormatting sqref="D7">
    <cfRule type="cellIs" dxfId="7400" priority="7933" operator="lessThan">
      <formula>0</formula>
    </cfRule>
  </conditionalFormatting>
  <conditionalFormatting sqref="D7">
    <cfRule type="cellIs" dxfId="7399" priority="7932" operator="lessThan">
      <formula>0</formula>
    </cfRule>
  </conditionalFormatting>
  <conditionalFormatting sqref="D7">
    <cfRule type="cellIs" dxfId="7398" priority="7931" operator="lessThan">
      <formula>0</formula>
    </cfRule>
  </conditionalFormatting>
  <conditionalFormatting sqref="D7">
    <cfRule type="cellIs" dxfId="7397" priority="7930" operator="lessThan">
      <formula>0</formula>
    </cfRule>
  </conditionalFormatting>
  <conditionalFormatting sqref="D7">
    <cfRule type="cellIs" dxfId="7396" priority="7929" operator="lessThan">
      <formula>0</formula>
    </cfRule>
  </conditionalFormatting>
  <conditionalFormatting sqref="D7">
    <cfRule type="cellIs" dxfId="7395" priority="7928" operator="lessThan">
      <formula>0</formula>
    </cfRule>
  </conditionalFormatting>
  <conditionalFormatting sqref="D7">
    <cfRule type="cellIs" dxfId="7394" priority="7927" operator="lessThan">
      <formula>0</formula>
    </cfRule>
  </conditionalFormatting>
  <conditionalFormatting sqref="D7">
    <cfRule type="cellIs" dxfId="7393" priority="7926" operator="lessThan">
      <formula>0</formula>
    </cfRule>
  </conditionalFormatting>
  <conditionalFormatting sqref="D7">
    <cfRule type="cellIs" dxfId="7392" priority="7925" operator="lessThan">
      <formula>0</formula>
    </cfRule>
  </conditionalFormatting>
  <conditionalFormatting sqref="D7">
    <cfRule type="cellIs" dxfId="7391" priority="7924" operator="lessThan">
      <formula>0</formula>
    </cfRule>
  </conditionalFormatting>
  <conditionalFormatting sqref="D7">
    <cfRule type="cellIs" dxfId="7390" priority="7923" operator="lessThan">
      <formula>0</formula>
    </cfRule>
  </conditionalFormatting>
  <conditionalFormatting sqref="D7">
    <cfRule type="cellIs" dxfId="7389" priority="7922" operator="lessThan">
      <formula>0</formula>
    </cfRule>
  </conditionalFormatting>
  <conditionalFormatting sqref="D7">
    <cfRule type="cellIs" dxfId="7388" priority="7921" operator="lessThan">
      <formula>0</formula>
    </cfRule>
  </conditionalFormatting>
  <conditionalFormatting sqref="D7">
    <cfRule type="cellIs" dxfId="7387" priority="7920" operator="lessThan">
      <formula>0</formula>
    </cfRule>
  </conditionalFormatting>
  <conditionalFormatting sqref="D7">
    <cfRule type="cellIs" dxfId="7386" priority="7919" operator="lessThan">
      <formula>0</formula>
    </cfRule>
  </conditionalFormatting>
  <conditionalFormatting sqref="D7">
    <cfRule type="cellIs" dxfId="7385" priority="7918" operator="lessThan">
      <formula>0</formula>
    </cfRule>
  </conditionalFormatting>
  <conditionalFormatting sqref="D7">
    <cfRule type="cellIs" dxfId="7384" priority="7917" operator="lessThan">
      <formula>0</formula>
    </cfRule>
  </conditionalFormatting>
  <conditionalFormatting sqref="D7">
    <cfRule type="cellIs" dxfId="7383" priority="7916" operator="lessThan">
      <formula>0</formula>
    </cfRule>
  </conditionalFormatting>
  <conditionalFormatting sqref="D7">
    <cfRule type="cellIs" dxfId="7382" priority="7915" operator="lessThan">
      <formula>0</formula>
    </cfRule>
  </conditionalFormatting>
  <conditionalFormatting sqref="D7">
    <cfRule type="cellIs" dxfId="7381" priority="7914" operator="lessThan">
      <formula>0</formula>
    </cfRule>
  </conditionalFormatting>
  <conditionalFormatting sqref="D7">
    <cfRule type="cellIs" dxfId="7380" priority="7913" operator="lessThan">
      <formula>0</formula>
    </cfRule>
  </conditionalFormatting>
  <conditionalFormatting sqref="D7">
    <cfRule type="cellIs" dxfId="7379" priority="7912" operator="lessThan">
      <formula>0</formula>
    </cfRule>
  </conditionalFormatting>
  <conditionalFormatting sqref="D7">
    <cfRule type="cellIs" dxfId="7378" priority="7911" operator="lessThan">
      <formula>0</formula>
    </cfRule>
  </conditionalFormatting>
  <conditionalFormatting sqref="D7">
    <cfRule type="cellIs" dxfId="7377" priority="7910" operator="lessThan">
      <formula>0</formula>
    </cfRule>
  </conditionalFormatting>
  <conditionalFormatting sqref="D7">
    <cfRule type="cellIs" dxfId="7376" priority="7909" operator="lessThan">
      <formula>0</formula>
    </cfRule>
  </conditionalFormatting>
  <conditionalFormatting sqref="D7">
    <cfRule type="cellIs" dxfId="7375" priority="7908" operator="lessThan">
      <formula>0</formula>
    </cfRule>
  </conditionalFormatting>
  <conditionalFormatting sqref="D7">
    <cfRule type="cellIs" dxfId="7374" priority="7907" operator="lessThan">
      <formula>0</formula>
    </cfRule>
  </conditionalFormatting>
  <conditionalFormatting sqref="D7">
    <cfRule type="cellIs" dxfId="7373" priority="7906" operator="lessThan">
      <formula>0</formula>
    </cfRule>
  </conditionalFormatting>
  <conditionalFormatting sqref="D7">
    <cfRule type="cellIs" dxfId="7372" priority="7905" operator="lessThan">
      <formula>0</formula>
    </cfRule>
  </conditionalFormatting>
  <conditionalFormatting sqref="D7">
    <cfRule type="cellIs" dxfId="7371" priority="7904" operator="lessThan">
      <formula>0</formula>
    </cfRule>
  </conditionalFormatting>
  <conditionalFormatting sqref="D7">
    <cfRule type="cellIs" dxfId="7370" priority="7903" operator="lessThan">
      <formula>0</formula>
    </cfRule>
  </conditionalFormatting>
  <conditionalFormatting sqref="D7">
    <cfRule type="cellIs" dxfId="7369" priority="7902" operator="lessThan">
      <formula>0</formula>
    </cfRule>
  </conditionalFormatting>
  <conditionalFormatting sqref="D7">
    <cfRule type="cellIs" dxfId="7368" priority="7901" operator="lessThan">
      <formula>0</formula>
    </cfRule>
  </conditionalFormatting>
  <conditionalFormatting sqref="D7">
    <cfRule type="cellIs" dxfId="7367" priority="7900" operator="lessThan">
      <formula>0</formula>
    </cfRule>
  </conditionalFormatting>
  <conditionalFormatting sqref="D7">
    <cfRule type="cellIs" dxfId="7366" priority="7899" operator="lessThan">
      <formula>0</formula>
    </cfRule>
  </conditionalFormatting>
  <conditionalFormatting sqref="D7">
    <cfRule type="cellIs" dxfId="7365" priority="7898" operator="lessThan">
      <formula>0</formula>
    </cfRule>
  </conditionalFormatting>
  <conditionalFormatting sqref="D7">
    <cfRule type="cellIs" dxfId="7364" priority="7897" operator="lessThan">
      <formula>0</formula>
    </cfRule>
  </conditionalFormatting>
  <conditionalFormatting sqref="D7">
    <cfRule type="cellIs" dxfId="7363" priority="7896" operator="lessThan">
      <formula>0</formula>
    </cfRule>
  </conditionalFormatting>
  <conditionalFormatting sqref="D7">
    <cfRule type="cellIs" dxfId="7362" priority="7895" operator="lessThan">
      <formula>0</formula>
    </cfRule>
  </conditionalFormatting>
  <conditionalFormatting sqref="D7">
    <cfRule type="cellIs" dxfId="7361" priority="7894" operator="lessThan">
      <formula>0</formula>
    </cfRule>
  </conditionalFormatting>
  <conditionalFormatting sqref="D7">
    <cfRule type="cellIs" dxfId="7360" priority="7893" operator="lessThan">
      <formula>0</formula>
    </cfRule>
  </conditionalFormatting>
  <conditionalFormatting sqref="D7">
    <cfRule type="cellIs" dxfId="7359" priority="7892" operator="lessThan">
      <formula>0</formula>
    </cfRule>
  </conditionalFormatting>
  <conditionalFormatting sqref="D7">
    <cfRule type="cellIs" dxfId="7358" priority="7891" operator="lessThan">
      <formula>0</formula>
    </cfRule>
  </conditionalFormatting>
  <conditionalFormatting sqref="D7">
    <cfRule type="cellIs" dxfId="7357" priority="7890" operator="lessThan">
      <formula>0</formula>
    </cfRule>
  </conditionalFormatting>
  <conditionalFormatting sqref="D7">
    <cfRule type="cellIs" dxfId="7356" priority="7889" operator="lessThan">
      <formula>0</formula>
    </cfRule>
  </conditionalFormatting>
  <conditionalFormatting sqref="D7">
    <cfRule type="cellIs" dxfId="7355" priority="7888" operator="lessThan">
      <formula>0</formula>
    </cfRule>
  </conditionalFormatting>
  <conditionalFormatting sqref="D7">
    <cfRule type="cellIs" dxfId="7354" priority="7887" operator="lessThan">
      <formula>0</formula>
    </cfRule>
  </conditionalFormatting>
  <conditionalFormatting sqref="D7">
    <cfRule type="cellIs" dxfId="7353" priority="7886" operator="lessThan">
      <formula>0</formula>
    </cfRule>
  </conditionalFormatting>
  <conditionalFormatting sqref="D7">
    <cfRule type="cellIs" dxfId="7352" priority="7885" operator="lessThan">
      <formula>0</formula>
    </cfRule>
  </conditionalFormatting>
  <conditionalFormatting sqref="D7">
    <cfRule type="cellIs" dxfId="7351" priority="7884" operator="lessThan">
      <formula>0</formula>
    </cfRule>
  </conditionalFormatting>
  <conditionalFormatting sqref="D7">
    <cfRule type="cellIs" dxfId="7350" priority="7883" operator="lessThan">
      <formula>0</formula>
    </cfRule>
  </conditionalFormatting>
  <conditionalFormatting sqref="D7">
    <cfRule type="cellIs" dxfId="7349" priority="7882" operator="lessThan">
      <formula>0</formula>
    </cfRule>
  </conditionalFormatting>
  <conditionalFormatting sqref="D7">
    <cfRule type="cellIs" dxfId="7348" priority="7881" operator="lessThan">
      <formula>0</formula>
    </cfRule>
  </conditionalFormatting>
  <conditionalFormatting sqref="D7">
    <cfRule type="cellIs" dxfId="7347" priority="7880" operator="lessThan">
      <formula>0</formula>
    </cfRule>
  </conditionalFormatting>
  <conditionalFormatting sqref="D7">
    <cfRule type="cellIs" dxfId="7346" priority="7879" operator="lessThan">
      <formula>0</formula>
    </cfRule>
  </conditionalFormatting>
  <conditionalFormatting sqref="D7">
    <cfRule type="cellIs" dxfId="7345" priority="7878" operator="lessThan">
      <formula>0</formula>
    </cfRule>
  </conditionalFormatting>
  <conditionalFormatting sqref="D7">
    <cfRule type="cellIs" dxfId="7344" priority="7877" operator="lessThan">
      <formula>0</formula>
    </cfRule>
  </conditionalFormatting>
  <conditionalFormatting sqref="D7">
    <cfRule type="cellIs" dxfId="7343" priority="7876" operator="lessThan">
      <formula>0</formula>
    </cfRule>
  </conditionalFormatting>
  <conditionalFormatting sqref="D7">
    <cfRule type="cellIs" dxfId="7342" priority="7875" operator="lessThan">
      <formula>0</formula>
    </cfRule>
  </conditionalFormatting>
  <conditionalFormatting sqref="D7">
    <cfRule type="cellIs" dxfId="7341" priority="7874" operator="lessThan">
      <formula>0</formula>
    </cfRule>
  </conditionalFormatting>
  <conditionalFormatting sqref="D7">
    <cfRule type="cellIs" dxfId="7340" priority="7873" operator="lessThan">
      <formula>0</formula>
    </cfRule>
  </conditionalFormatting>
  <conditionalFormatting sqref="D7">
    <cfRule type="cellIs" dxfId="7339" priority="7872" operator="lessThan">
      <formula>0</formula>
    </cfRule>
  </conditionalFormatting>
  <conditionalFormatting sqref="D7">
    <cfRule type="cellIs" dxfId="7338" priority="7871" operator="lessThan">
      <formula>0</formula>
    </cfRule>
  </conditionalFormatting>
  <conditionalFormatting sqref="D7">
    <cfRule type="cellIs" dxfId="7337" priority="7870" operator="lessThan">
      <formula>0</formula>
    </cfRule>
  </conditionalFormatting>
  <conditionalFormatting sqref="D7">
    <cfRule type="cellIs" dxfId="7336" priority="7869" operator="lessThan">
      <formula>0</formula>
    </cfRule>
  </conditionalFormatting>
  <conditionalFormatting sqref="D7">
    <cfRule type="cellIs" dxfId="7335" priority="7868" operator="lessThan">
      <formula>0</formula>
    </cfRule>
  </conditionalFormatting>
  <conditionalFormatting sqref="D7">
    <cfRule type="cellIs" dxfId="7334" priority="7867" operator="lessThan">
      <formula>0</formula>
    </cfRule>
  </conditionalFormatting>
  <conditionalFormatting sqref="D7">
    <cfRule type="cellIs" dxfId="7333" priority="7866" operator="lessThan">
      <formula>0</formula>
    </cfRule>
  </conditionalFormatting>
  <conditionalFormatting sqref="D7">
    <cfRule type="cellIs" dxfId="7332" priority="7865" operator="lessThan">
      <formula>0</formula>
    </cfRule>
  </conditionalFormatting>
  <conditionalFormatting sqref="D7">
    <cfRule type="cellIs" dxfId="7331" priority="7864" operator="lessThan">
      <formula>0</formula>
    </cfRule>
  </conditionalFormatting>
  <conditionalFormatting sqref="D7">
    <cfRule type="cellIs" dxfId="7330" priority="7863" operator="lessThan">
      <formula>0</formula>
    </cfRule>
  </conditionalFormatting>
  <conditionalFormatting sqref="D7">
    <cfRule type="cellIs" dxfId="7329" priority="7862" operator="lessThan">
      <formula>0</formula>
    </cfRule>
  </conditionalFormatting>
  <conditionalFormatting sqref="D7">
    <cfRule type="cellIs" dxfId="7328" priority="7861" operator="lessThan">
      <formula>0</formula>
    </cfRule>
  </conditionalFormatting>
  <conditionalFormatting sqref="D7">
    <cfRule type="cellIs" dxfId="7327" priority="7860" operator="lessThan">
      <formula>0</formula>
    </cfRule>
  </conditionalFormatting>
  <conditionalFormatting sqref="D7">
    <cfRule type="cellIs" dxfId="7326" priority="7859" operator="lessThan">
      <formula>0</formula>
    </cfRule>
  </conditionalFormatting>
  <conditionalFormatting sqref="D7">
    <cfRule type="cellIs" dxfId="7325" priority="7858" operator="lessThan">
      <formula>0</formula>
    </cfRule>
  </conditionalFormatting>
  <conditionalFormatting sqref="D7">
    <cfRule type="cellIs" dxfId="7324" priority="7857" operator="lessThan">
      <formula>0</formula>
    </cfRule>
  </conditionalFormatting>
  <conditionalFormatting sqref="D7">
    <cfRule type="cellIs" dxfId="7323" priority="7856" operator="lessThan">
      <formula>0</formula>
    </cfRule>
  </conditionalFormatting>
  <conditionalFormatting sqref="D7">
    <cfRule type="cellIs" dxfId="7322" priority="7855" operator="lessThan">
      <formula>0</formula>
    </cfRule>
  </conditionalFormatting>
  <conditionalFormatting sqref="D7">
    <cfRule type="cellIs" dxfId="7321" priority="7854" operator="lessThan">
      <formula>0</formula>
    </cfRule>
  </conditionalFormatting>
  <conditionalFormatting sqref="D7">
    <cfRule type="cellIs" dxfId="7320" priority="7853" operator="lessThan">
      <formula>0</formula>
    </cfRule>
  </conditionalFormatting>
  <conditionalFormatting sqref="D7">
    <cfRule type="cellIs" dxfId="7319" priority="7852" operator="lessThan">
      <formula>0</formula>
    </cfRule>
  </conditionalFormatting>
  <conditionalFormatting sqref="D7">
    <cfRule type="cellIs" dxfId="7318" priority="7851" operator="lessThan">
      <formula>0</formula>
    </cfRule>
  </conditionalFormatting>
  <conditionalFormatting sqref="D7">
    <cfRule type="cellIs" dxfId="7317" priority="7850" operator="lessThan">
      <formula>0</formula>
    </cfRule>
  </conditionalFormatting>
  <conditionalFormatting sqref="D7">
    <cfRule type="cellIs" dxfId="7316" priority="7849" operator="lessThan">
      <formula>0</formula>
    </cfRule>
  </conditionalFormatting>
  <conditionalFormatting sqref="D7">
    <cfRule type="cellIs" dxfId="7315" priority="7848" operator="lessThan">
      <formula>0</formula>
    </cfRule>
  </conditionalFormatting>
  <conditionalFormatting sqref="D7">
    <cfRule type="cellIs" dxfId="7314" priority="7847" operator="lessThan">
      <formula>0</formula>
    </cfRule>
  </conditionalFormatting>
  <conditionalFormatting sqref="D7">
    <cfRule type="cellIs" dxfId="7313" priority="7846" operator="lessThan">
      <formula>0</formula>
    </cfRule>
  </conditionalFormatting>
  <conditionalFormatting sqref="D7">
    <cfRule type="cellIs" dxfId="7312" priority="7845" operator="lessThan">
      <formula>0</formula>
    </cfRule>
  </conditionalFormatting>
  <conditionalFormatting sqref="D7">
    <cfRule type="cellIs" dxfId="7311" priority="7844" operator="lessThan">
      <formula>0</formula>
    </cfRule>
  </conditionalFormatting>
  <conditionalFormatting sqref="D7">
    <cfRule type="cellIs" dxfId="7310" priority="7843" operator="lessThan">
      <formula>0</formula>
    </cfRule>
  </conditionalFormatting>
  <conditionalFormatting sqref="D7">
    <cfRule type="cellIs" dxfId="7309" priority="7842" operator="lessThan">
      <formula>0</formula>
    </cfRule>
  </conditionalFormatting>
  <conditionalFormatting sqref="D7">
    <cfRule type="cellIs" dxfId="7308" priority="7841" operator="lessThan">
      <formula>0</formula>
    </cfRule>
  </conditionalFormatting>
  <conditionalFormatting sqref="D7">
    <cfRule type="cellIs" dxfId="7307" priority="7840" operator="lessThan">
      <formula>0</formula>
    </cfRule>
  </conditionalFormatting>
  <conditionalFormatting sqref="D7">
    <cfRule type="cellIs" dxfId="7306" priority="7839" operator="lessThan">
      <formula>0</formula>
    </cfRule>
  </conditionalFormatting>
  <conditionalFormatting sqref="D7">
    <cfRule type="cellIs" dxfId="7305" priority="7838" operator="lessThan">
      <formula>0</formula>
    </cfRule>
  </conditionalFormatting>
  <conditionalFormatting sqref="D7">
    <cfRule type="cellIs" dxfId="7304" priority="7837" operator="lessThan">
      <formula>0</formula>
    </cfRule>
  </conditionalFormatting>
  <conditionalFormatting sqref="D7">
    <cfRule type="cellIs" dxfId="7303" priority="7836" operator="lessThan">
      <formula>0</formula>
    </cfRule>
  </conditionalFormatting>
  <conditionalFormatting sqref="D7">
    <cfRule type="cellIs" dxfId="7302" priority="7835" operator="lessThan">
      <formula>0</formula>
    </cfRule>
  </conditionalFormatting>
  <conditionalFormatting sqref="D7">
    <cfRule type="cellIs" dxfId="7301" priority="7834" operator="lessThan">
      <formula>0</formula>
    </cfRule>
  </conditionalFormatting>
  <conditionalFormatting sqref="D7">
    <cfRule type="cellIs" dxfId="7300" priority="7833" operator="lessThan">
      <formula>0</formula>
    </cfRule>
  </conditionalFormatting>
  <conditionalFormatting sqref="D7">
    <cfRule type="cellIs" dxfId="7299" priority="7832" operator="lessThan">
      <formula>0</formula>
    </cfRule>
  </conditionalFormatting>
  <conditionalFormatting sqref="D7">
    <cfRule type="cellIs" dxfId="7298" priority="7831" operator="lessThan">
      <formula>0</formula>
    </cfRule>
  </conditionalFormatting>
  <conditionalFormatting sqref="D7">
    <cfRule type="cellIs" dxfId="7297" priority="7830" operator="lessThan">
      <formula>0</formula>
    </cfRule>
  </conditionalFormatting>
  <conditionalFormatting sqref="D7">
    <cfRule type="cellIs" dxfId="7296" priority="7829" operator="lessThan">
      <formula>0</formula>
    </cfRule>
  </conditionalFormatting>
  <conditionalFormatting sqref="D7">
    <cfRule type="cellIs" dxfId="7295" priority="7828" operator="lessThan">
      <formula>0</formula>
    </cfRule>
  </conditionalFormatting>
  <conditionalFormatting sqref="D7">
    <cfRule type="cellIs" dxfId="7294" priority="7827" operator="lessThan">
      <formula>0</formula>
    </cfRule>
  </conditionalFormatting>
  <conditionalFormatting sqref="D7">
    <cfRule type="cellIs" dxfId="7293" priority="7826" operator="lessThan">
      <formula>0</formula>
    </cfRule>
  </conditionalFormatting>
  <conditionalFormatting sqref="D7">
    <cfRule type="cellIs" dxfId="7292" priority="7825" operator="lessThan">
      <formula>0</formula>
    </cfRule>
  </conditionalFormatting>
  <conditionalFormatting sqref="D7">
    <cfRule type="cellIs" dxfId="7291" priority="7824" operator="lessThan">
      <formula>0</formula>
    </cfRule>
  </conditionalFormatting>
  <conditionalFormatting sqref="D7">
    <cfRule type="cellIs" dxfId="7290" priority="7823" operator="lessThan">
      <formula>0</formula>
    </cfRule>
  </conditionalFormatting>
  <conditionalFormatting sqref="D7">
    <cfRule type="cellIs" dxfId="7289" priority="7822" operator="lessThan">
      <formula>0</formula>
    </cfRule>
  </conditionalFormatting>
  <conditionalFormatting sqref="D7">
    <cfRule type="cellIs" dxfId="7288" priority="7821" operator="lessThan">
      <formula>0</formula>
    </cfRule>
  </conditionalFormatting>
  <conditionalFormatting sqref="D7">
    <cfRule type="cellIs" dxfId="7287" priority="7820" operator="lessThan">
      <formula>0</formula>
    </cfRule>
  </conditionalFormatting>
  <conditionalFormatting sqref="D7">
    <cfRule type="cellIs" dxfId="7286" priority="7819" operator="lessThan">
      <formula>0</formula>
    </cfRule>
  </conditionalFormatting>
  <conditionalFormatting sqref="D7">
    <cfRule type="cellIs" dxfId="7285" priority="7818" operator="lessThan">
      <formula>0</formula>
    </cfRule>
  </conditionalFormatting>
  <conditionalFormatting sqref="D7">
    <cfRule type="cellIs" dxfId="7284" priority="7817" operator="lessThan">
      <formula>0</formula>
    </cfRule>
  </conditionalFormatting>
  <conditionalFormatting sqref="D7">
    <cfRule type="cellIs" dxfId="7283" priority="7816" operator="lessThan">
      <formula>0</formula>
    </cfRule>
  </conditionalFormatting>
  <conditionalFormatting sqref="D7">
    <cfRule type="cellIs" dxfId="7282" priority="7815" operator="lessThan">
      <formula>0</formula>
    </cfRule>
  </conditionalFormatting>
  <conditionalFormatting sqref="D7">
    <cfRule type="cellIs" dxfId="7281" priority="7814" operator="lessThan">
      <formula>0</formula>
    </cfRule>
  </conditionalFormatting>
  <conditionalFormatting sqref="D7">
    <cfRule type="cellIs" dxfId="7280" priority="7813" operator="lessThan">
      <formula>0</formula>
    </cfRule>
  </conditionalFormatting>
  <conditionalFormatting sqref="D7">
    <cfRule type="cellIs" dxfId="7279" priority="7812" operator="lessThan">
      <formula>0</formula>
    </cfRule>
  </conditionalFormatting>
  <conditionalFormatting sqref="D7">
    <cfRule type="cellIs" dxfId="7278" priority="7811" operator="lessThan">
      <formula>0</formula>
    </cfRule>
  </conditionalFormatting>
  <conditionalFormatting sqref="D7">
    <cfRule type="cellIs" dxfId="7277" priority="7810" operator="lessThan">
      <formula>0</formula>
    </cfRule>
  </conditionalFormatting>
  <conditionalFormatting sqref="D7">
    <cfRule type="cellIs" dxfId="7276" priority="7809" operator="lessThan">
      <formula>0</formula>
    </cfRule>
  </conditionalFormatting>
  <conditionalFormatting sqref="D7">
    <cfRule type="cellIs" dxfId="7275" priority="7808" operator="lessThan">
      <formula>0</formula>
    </cfRule>
  </conditionalFormatting>
  <conditionalFormatting sqref="D7">
    <cfRule type="cellIs" dxfId="7274" priority="7807" operator="lessThan">
      <formula>0</formula>
    </cfRule>
  </conditionalFormatting>
  <conditionalFormatting sqref="D7">
    <cfRule type="cellIs" dxfId="7273" priority="7806" operator="lessThan">
      <formula>0</formula>
    </cfRule>
  </conditionalFormatting>
  <conditionalFormatting sqref="D7">
    <cfRule type="cellIs" dxfId="7272" priority="7805" operator="lessThan">
      <formula>0</formula>
    </cfRule>
  </conditionalFormatting>
  <conditionalFormatting sqref="D7">
    <cfRule type="cellIs" dxfId="7271" priority="7804" operator="lessThan">
      <formula>0</formula>
    </cfRule>
  </conditionalFormatting>
  <conditionalFormatting sqref="D7">
    <cfRule type="cellIs" dxfId="7270" priority="7803" operator="lessThan">
      <formula>0</formula>
    </cfRule>
  </conditionalFormatting>
  <conditionalFormatting sqref="D7">
    <cfRule type="cellIs" dxfId="7269" priority="7802" operator="lessThan">
      <formula>0</formula>
    </cfRule>
  </conditionalFormatting>
  <conditionalFormatting sqref="D7">
    <cfRule type="cellIs" dxfId="7268" priority="7801" operator="lessThan">
      <formula>0</formula>
    </cfRule>
  </conditionalFormatting>
  <conditionalFormatting sqref="D7">
    <cfRule type="cellIs" dxfId="7267" priority="7800" operator="lessThan">
      <formula>0</formula>
    </cfRule>
  </conditionalFormatting>
  <conditionalFormatting sqref="D7">
    <cfRule type="cellIs" dxfId="7266" priority="7799" operator="lessThan">
      <formula>0</formula>
    </cfRule>
  </conditionalFormatting>
  <conditionalFormatting sqref="D7">
    <cfRule type="cellIs" dxfId="7265" priority="7798" operator="lessThan">
      <formula>0</formula>
    </cfRule>
  </conditionalFormatting>
  <conditionalFormatting sqref="D7">
    <cfRule type="cellIs" dxfId="7264" priority="7797" operator="lessThan">
      <formula>0</formula>
    </cfRule>
  </conditionalFormatting>
  <conditionalFormatting sqref="D7">
    <cfRule type="cellIs" dxfId="7263" priority="7796" operator="lessThan">
      <formula>0</formula>
    </cfRule>
  </conditionalFormatting>
  <conditionalFormatting sqref="D7">
    <cfRule type="cellIs" dxfId="7262" priority="7795" operator="lessThan">
      <formula>0</formula>
    </cfRule>
  </conditionalFormatting>
  <conditionalFormatting sqref="D7">
    <cfRule type="cellIs" dxfId="7261" priority="7794" operator="lessThan">
      <formula>0</formula>
    </cfRule>
  </conditionalFormatting>
  <conditionalFormatting sqref="D7">
    <cfRule type="cellIs" dxfId="7260" priority="7793" operator="lessThan">
      <formula>0</formula>
    </cfRule>
  </conditionalFormatting>
  <conditionalFormatting sqref="D7">
    <cfRule type="cellIs" dxfId="7259" priority="7792" operator="lessThan">
      <formula>0</formula>
    </cfRule>
  </conditionalFormatting>
  <conditionalFormatting sqref="D7">
    <cfRule type="cellIs" dxfId="7258" priority="7791" operator="lessThan">
      <formula>0</formula>
    </cfRule>
  </conditionalFormatting>
  <conditionalFormatting sqref="D7">
    <cfRule type="cellIs" dxfId="7257" priority="7790" operator="lessThan">
      <formula>0</formula>
    </cfRule>
  </conditionalFormatting>
  <conditionalFormatting sqref="D7">
    <cfRule type="cellIs" dxfId="7256" priority="7789" operator="lessThan">
      <formula>0</formula>
    </cfRule>
  </conditionalFormatting>
  <conditionalFormatting sqref="D7">
    <cfRule type="cellIs" dxfId="7255" priority="7788" operator="lessThan">
      <formula>0</formula>
    </cfRule>
  </conditionalFormatting>
  <conditionalFormatting sqref="D7">
    <cfRule type="cellIs" dxfId="7254" priority="7787" operator="lessThan">
      <formula>0</formula>
    </cfRule>
  </conditionalFormatting>
  <conditionalFormatting sqref="D7">
    <cfRule type="cellIs" dxfId="7253" priority="7786" operator="lessThan">
      <formula>0</formula>
    </cfRule>
  </conditionalFormatting>
  <conditionalFormatting sqref="D7">
    <cfRule type="cellIs" dxfId="7252" priority="7785" operator="lessThan">
      <formula>0</formula>
    </cfRule>
  </conditionalFormatting>
  <conditionalFormatting sqref="D7">
    <cfRule type="cellIs" dxfId="7251" priority="7784" operator="lessThan">
      <formula>0</formula>
    </cfRule>
  </conditionalFormatting>
  <conditionalFormatting sqref="D7">
    <cfRule type="cellIs" dxfId="7250" priority="7783" operator="lessThan">
      <formula>0</formula>
    </cfRule>
  </conditionalFormatting>
  <conditionalFormatting sqref="D7">
    <cfRule type="cellIs" dxfId="7249" priority="7782" operator="lessThan">
      <formula>0</formula>
    </cfRule>
  </conditionalFormatting>
  <conditionalFormatting sqref="D7">
    <cfRule type="cellIs" dxfId="7248" priority="7781" operator="lessThan">
      <formula>0</formula>
    </cfRule>
  </conditionalFormatting>
  <conditionalFormatting sqref="D7">
    <cfRule type="cellIs" dxfId="7247" priority="7780" operator="lessThan">
      <formula>0</formula>
    </cfRule>
  </conditionalFormatting>
  <conditionalFormatting sqref="D7">
    <cfRule type="cellIs" dxfId="7246" priority="7779" operator="lessThan">
      <formula>0</formula>
    </cfRule>
  </conditionalFormatting>
  <conditionalFormatting sqref="D7">
    <cfRule type="cellIs" dxfId="7245" priority="7778" operator="lessThan">
      <formula>0</formula>
    </cfRule>
  </conditionalFormatting>
  <conditionalFormatting sqref="D7">
    <cfRule type="cellIs" dxfId="7244" priority="7777" operator="lessThan">
      <formula>0</formula>
    </cfRule>
  </conditionalFormatting>
  <conditionalFormatting sqref="D7">
    <cfRule type="cellIs" dxfId="7243" priority="7776" operator="lessThan">
      <formula>0</formula>
    </cfRule>
  </conditionalFormatting>
  <conditionalFormatting sqref="D7">
    <cfRule type="cellIs" dxfId="7242" priority="7775" operator="lessThan">
      <formula>0</formula>
    </cfRule>
  </conditionalFormatting>
  <conditionalFormatting sqref="D7">
    <cfRule type="cellIs" dxfId="7241" priority="7774" operator="lessThan">
      <formula>0</formula>
    </cfRule>
  </conditionalFormatting>
  <conditionalFormatting sqref="D7">
    <cfRule type="cellIs" dxfId="7240" priority="7773" operator="lessThan">
      <formula>0</formula>
    </cfRule>
  </conditionalFormatting>
  <conditionalFormatting sqref="D7">
    <cfRule type="cellIs" dxfId="7239" priority="7772" operator="lessThan">
      <formula>0</formula>
    </cfRule>
  </conditionalFormatting>
  <conditionalFormatting sqref="D7">
    <cfRule type="cellIs" dxfId="7238" priority="7771" operator="lessThan">
      <formula>0</formula>
    </cfRule>
  </conditionalFormatting>
  <conditionalFormatting sqref="D7">
    <cfRule type="cellIs" dxfId="7237" priority="7770" operator="lessThan">
      <formula>0</formula>
    </cfRule>
  </conditionalFormatting>
  <conditionalFormatting sqref="D7">
    <cfRule type="cellIs" dxfId="7236" priority="7769" operator="lessThan">
      <formula>0</formula>
    </cfRule>
  </conditionalFormatting>
  <conditionalFormatting sqref="D7">
    <cfRule type="cellIs" dxfId="7235" priority="7768" operator="lessThan">
      <formula>0</formula>
    </cfRule>
  </conditionalFormatting>
  <conditionalFormatting sqref="D7">
    <cfRule type="cellIs" dxfId="7234" priority="7767" operator="lessThan">
      <formula>0</formula>
    </cfRule>
  </conditionalFormatting>
  <conditionalFormatting sqref="D7">
    <cfRule type="cellIs" dxfId="7233" priority="7766" operator="lessThan">
      <formula>0</formula>
    </cfRule>
  </conditionalFormatting>
  <conditionalFormatting sqref="D7">
    <cfRule type="cellIs" dxfId="7232" priority="7765" operator="lessThan">
      <formula>0</formula>
    </cfRule>
  </conditionalFormatting>
  <conditionalFormatting sqref="D7">
    <cfRule type="cellIs" dxfId="7231" priority="7764" operator="lessThan">
      <formula>0</formula>
    </cfRule>
  </conditionalFormatting>
  <conditionalFormatting sqref="D7">
    <cfRule type="cellIs" dxfId="7230" priority="7763" operator="lessThan">
      <formula>0</formula>
    </cfRule>
  </conditionalFormatting>
  <conditionalFormatting sqref="D7">
    <cfRule type="cellIs" dxfId="7229" priority="7762" operator="lessThan">
      <formula>0</formula>
    </cfRule>
  </conditionalFormatting>
  <conditionalFormatting sqref="D7">
    <cfRule type="cellIs" dxfId="7228" priority="7761" operator="lessThan">
      <formula>0</formula>
    </cfRule>
  </conditionalFormatting>
  <conditionalFormatting sqref="D7">
    <cfRule type="cellIs" dxfId="7227" priority="7760" operator="lessThan">
      <formula>0</formula>
    </cfRule>
  </conditionalFormatting>
  <conditionalFormatting sqref="D7">
    <cfRule type="cellIs" dxfId="7226" priority="7759" operator="lessThan">
      <formula>0</formula>
    </cfRule>
  </conditionalFormatting>
  <conditionalFormatting sqref="D7">
    <cfRule type="cellIs" dxfId="7225" priority="7758" operator="lessThan">
      <formula>0</formula>
    </cfRule>
  </conditionalFormatting>
  <conditionalFormatting sqref="D7">
    <cfRule type="cellIs" dxfId="7224" priority="7757" operator="lessThan">
      <formula>0</formula>
    </cfRule>
  </conditionalFormatting>
  <conditionalFormatting sqref="D7">
    <cfRule type="cellIs" dxfId="7223" priority="7756" operator="lessThan">
      <formula>0</formula>
    </cfRule>
  </conditionalFormatting>
  <conditionalFormatting sqref="D7">
    <cfRule type="cellIs" dxfId="7222" priority="7755" operator="lessThan">
      <formula>0</formula>
    </cfRule>
  </conditionalFormatting>
  <conditionalFormatting sqref="D7">
    <cfRule type="cellIs" dxfId="7221" priority="7754" operator="lessThan">
      <formula>0</formula>
    </cfRule>
  </conditionalFormatting>
  <conditionalFormatting sqref="D7">
    <cfRule type="cellIs" dxfId="7220" priority="7753" operator="lessThan">
      <formula>0</formula>
    </cfRule>
  </conditionalFormatting>
  <conditionalFormatting sqref="D7">
    <cfRule type="cellIs" dxfId="7219" priority="7752" operator="lessThan">
      <formula>0</formula>
    </cfRule>
  </conditionalFormatting>
  <conditionalFormatting sqref="D7">
    <cfRule type="cellIs" dxfId="7218" priority="7751" operator="lessThan">
      <formula>0</formula>
    </cfRule>
  </conditionalFormatting>
  <conditionalFormatting sqref="D7">
    <cfRule type="cellIs" dxfId="7217" priority="7750" operator="lessThan">
      <formula>0</formula>
    </cfRule>
  </conditionalFormatting>
  <conditionalFormatting sqref="D7">
    <cfRule type="cellIs" dxfId="7216" priority="7749" operator="lessThan">
      <formula>0</formula>
    </cfRule>
  </conditionalFormatting>
  <conditionalFormatting sqref="D7">
    <cfRule type="cellIs" dxfId="7215" priority="7748" operator="lessThan">
      <formula>0</formula>
    </cfRule>
  </conditionalFormatting>
  <conditionalFormatting sqref="D7">
    <cfRule type="cellIs" dxfId="7214" priority="7747" operator="lessThan">
      <formula>0</formula>
    </cfRule>
  </conditionalFormatting>
  <conditionalFormatting sqref="D7">
    <cfRule type="cellIs" dxfId="7213" priority="7746" operator="lessThan">
      <formula>0</formula>
    </cfRule>
  </conditionalFormatting>
  <conditionalFormatting sqref="D7">
    <cfRule type="cellIs" dxfId="7212" priority="7745" operator="lessThan">
      <formula>0</formula>
    </cfRule>
  </conditionalFormatting>
  <conditionalFormatting sqref="D7">
    <cfRule type="cellIs" dxfId="7211" priority="7744" operator="lessThan">
      <formula>0</formula>
    </cfRule>
  </conditionalFormatting>
  <conditionalFormatting sqref="D7">
    <cfRule type="cellIs" dxfId="7210" priority="7743" operator="lessThan">
      <formula>0</formula>
    </cfRule>
  </conditionalFormatting>
  <conditionalFormatting sqref="D7">
    <cfRule type="cellIs" dxfId="7209" priority="7742" operator="lessThan">
      <formula>0</formula>
    </cfRule>
  </conditionalFormatting>
  <conditionalFormatting sqref="D7">
    <cfRule type="cellIs" dxfId="7208" priority="7741" operator="lessThan">
      <formula>0</formula>
    </cfRule>
  </conditionalFormatting>
  <conditionalFormatting sqref="D7">
    <cfRule type="cellIs" dxfId="7207" priority="7740" operator="lessThan">
      <formula>0</formula>
    </cfRule>
  </conditionalFormatting>
  <conditionalFormatting sqref="D7">
    <cfRule type="cellIs" dxfId="7206" priority="7739" operator="lessThan">
      <formula>0</formula>
    </cfRule>
  </conditionalFormatting>
  <conditionalFormatting sqref="D7">
    <cfRule type="cellIs" dxfId="7205" priority="7738" operator="lessThan">
      <formula>0</formula>
    </cfRule>
  </conditionalFormatting>
  <conditionalFormatting sqref="D7">
    <cfRule type="cellIs" dxfId="7204" priority="7737" operator="lessThan">
      <formula>0</formula>
    </cfRule>
  </conditionalFormatting>
  <conditionalFormatting sqref="D7">
    <cfRule type="cellIs" dxfId="7203" priority="7736" operator="lessThan">
      <formula>0</formula>
    </cfRule>
  </conditionalFormatting>
  <conditionalFormatting sqref="D7">
    <cfRule type="cellIs" dxfId="7202" priority="7735" operator="lessThan">
      <formula>0</formula>
    </cfRule>
  </conditionalFormatting>
  <conditionalFormatting sqref="D7">
    <cfRule type="cellIs" dxfId="7201" priority="7734" operator="lessThan">
      <formula>0</formula>
    </cfRule>
  </conditionalFormatting>
  <conditionalFormatting sqref="D7">
    <cfRule type="cellIs" dxfId="7200" priority="7733" operator="lessThan">
      <formula>0</formula>
    </cfRule>
  </conditionalFormatting>
  <conditionalFormatting sqref="D7">
    <cfRule type="cellIs" dxfId="7199" priority="7732" operator="lessThan">
      <formula>0</formula>
    </cfRule>
  </conditionalFormatting>
  <conditionalFormatting sqref="D7">
    <cfRule type="cellIs" dxfId="7198" priority="7731" operator="lessThan">
      <formula>0</formula>
    </cfRule>
  </conditionalFormatting>
  <conditionalFormatting sqref="D7">
    <cfRule type="cellIs" dxfId="7197" priority="7730" operator="lessThan">
      <formula>0</formula>
    </cfRule>
  </conditionalFormatting>
  <conditionalFormatting sqref="D7">
    <cfRule type="cellIs" dxfId="7196" priority="7729" operator="lessThan">
      <formula>0</formula>
    </cfRule>
  </conditionalFormatting>
  <conditionalFormatting sqref="D7">
    <cfRule type="cellIs" dxfId="7195" priority="7728" operator="lessThan">
      <formula>0</formula>
    </cfRule>
  </conditionalFormatting>
  <conditionalFormatting sqref="D7">
    <cfRule type="cellIs" dxfId="7194" priority="7727" operator="lessThan">
      <formula>0</formula>
    </cfRule>
  </conditionalFormatting>
  <conditionalFormatting sqref="D7">
    <cfRule type="cellIs" dxfId="7193" priority="7726" operator="lessThan">
      <formula>0</formula>
    </cfRule>
  </conditionalFormatting>
  <conditionalFormatting sqref="D7">
    <cfRule type="cellIs" dxfId="7192" priority="7725" operator="lessThan">
      <formula>0</formula>
    </cfRule>
  </conditionalFormatting>
  <conditionalFormatting sqref="D7">
    <cfRule type="cellIs" dxfId="7191" priority="7724" operator="lessThan">
      <formula>0</formula>
    </cfRule>
  </conditionalFormatting>
  <conditionalFormatting sqref="D7">
    <cfRule type="cellIs" dxfId="7190" priority="7723" operator="lessThan">
      <formula>0</formula>
    </cfRule>
  </conditionalFormatting>
  <conditionalFormatting sqref="D7">
    <cfRule type="cellIs" dxfId="7189" priority="7722" operator="lessThan">
      <formula>0</formula>
    </cfRule>
  </conditionalFormatting>
  <conditionalFormatting sqref="D7">
    <cfRule type="cellIs" dxfId="7188" priority="7721" operator="lessThan">
      <formula>0</formula>
    </cfRule>
  </conditionalFormatting>
  <conditionalFormatting sqref="D7">
    <cfRule type="cellIs" dxfId="7187" priority="7720" operator="lessThan">
      <formula>0</formula>
    </cfRule>
  </conditionalFormatting>
  <conditionalFormatting sqref="D7">
    <cfRule type="cellIs" dxfId="7186" priority="7719" operator="lessThan">
      <formula>0</formula>
    </cfRule>
  </conditionalFormatting>
  <conditionalFormatting sqref="D7">
    <cfRule type="cellIs" dxfId="7185" priority="7718" operator="lessThan">
      <formula>0</formula>
    </cfRule>
  </conditionalFormatting>
  <conditionalFormatting sqref="D7">
    <cfRule type="cellIs" dxfId="7184" priority="7717" operator="lessThan">
      <formula>0</formula>
    </cfRule>
  </conditionalFormatting>
  <conditionalFormatting sqref="D7">
    <cfRule type="cellIs" dxfId="7183" priority="7716" operator="lessThan">
      <formula>0</formula>
    </cfRule>
  </conditionalFormatting>
  <conditionalFormatting sqref="D7">
    <cfRule type="cellIs" dxfId="7182" priority="7715" operator="lessThan">
      <formula>0</formula>
    </cfRule>
  </conditionalFormatting>
  <conditionalFormatting sqref="D7">
    <cfRule type="cellIs" dxfId="7181" priority="7714" operator="lessThan">
      <formula>0</formula>
    </cfRule>
  </conditionalFormatting>
  <conditionalFormatting sqref="D7">
    <cfRule type="cellIs" dxfId="7180" priority="7713" operator="lessThan">
      <formula>0</formula>
    </cfRule>
  </conditionalFormatting>
  <conditionalFormatting sqref="D7">
    <cfRule type="cellIs" dxfId="7179" priority="7712" operator="lessThan">
      <formula>0</formula>
    </cfRule>
  </conditionalFormatting>
  <conditionalFormatting sqref="D7">
    <cfRule type="cellIs" dxfId="7178" priority="7711" operator="lessThan">
      <formula>0</formula>
    </cfRule>
  </conditionalFormatting>
  <conditionalFormatting sqref="D7">
    <cfRule type="cellIs" dxfId="7177" priority="7710" operator="lessThan">
      <formula>0</formula>
    </cfRule>
  </conditionalFormatting>
  <conditionalFormatting sqref="D7">
    <cfRule type="cellIs" dxfId="7176" priority="7709" operator="lessThan">
      <formula>0</formula>
    </cfRule>
  </conditionalFormatting>
  <conditionalFormatting sqref="D7">
    <cfRule type="cellIs" dxfId="7175" priority="7708" operator="lessThan">
      <formula>0</formula>
    </cfRule>
  </conditionalFormatting>
  <conditionalFormatting sqref="D7">
    <cfRule type="cellIs" dxfId="7174" priority="7707" operator="lessThan">
      <formula>0</formula>
    </cfRule>
  </conditionalFormatting>
  <conditionalFormatting sqref="D7">
    <cfRule type="cellIs" dxfId="7173" priority="7706" operator="lessThan">
      <formula>0</formula>
    </cfRule>
  </conditionalFormatting>
  <conditionalFormatting sqref="D7">
    <cfRule type="cellIs" dxfId="7172" priority="7705" operator="lessThan">
      <formula>0</formula>
    </cfRule>
  </conditionalFormatting>
  <conditionalFormatting sqref="D7">
    <cfRule type="cellIs" dxfId="7171" priority="7704" operator="lessThan">
      <formula>0</formula>
    </cfRule>
  </conditionalFormatting>
  <conditionalFormatting sqref="D7">
    <cfRule type="cellIs" dxfId="7170" priority="7703" operator="lessThan">
      <formula>0</formula>
    </cfRule>
  </conditionalFormatting>
  <conditionalFormatting sqref="D7">
    <cfRule type="cellIs" dxfId="7169" priority="7702" operator="lessThan">
      <formula>0</formula>
    </cfRule>
  </conditionalFormatting>
  <conditionalFormatting sqref="D7">
    <cfRule type="cellIs" dxfId="7168" priority="7701" operator="lessThan">
      <formula>0</formula>
    </cfRule>
  </conditionalFormatting>
  <conditionalFormatting sqref="D7">
    <cfRule type="cellIs" dxfId="7167" priority="7700" operator="lessThan">
      <formula>0</formula>
    </cfRule>
  </conditionalFormatting>
  <conditionalFormatting sqref="D7">
    <cfRule type="cellIs" dxfId="7166" priority="7699" operator="lessThan">
      <formula>0</formula>
    </cfRule>
  </conditionalFormatting>
  <conditionalFormatting sqref="D7">
    <cfRule type="cellIs" dxfId="7165" priority="7698" operator="lessThan">
      <formula>0</formula>
    </cfRule>
  </conditionalFormatting>
  <conditionalFormatting sqref="D7">
    <cfRule type="cellIs" dxfId="7164" priority="7697" operator="lessThan">
      <formula>0</formula>
    </cfRule>
  </conditionalFormatting>
  <conditionalFormatting sqref="D7">
    <cfRule type="cellIs" dxfId="7163" priority="7696" operator="lessThan">
      <formula>0</formula>
    </cfRule>
  </conditionalFormatting>
  <conditionalFormatting sqref="D7">
    <cfRule type="cellIs" dxfId="7162" priority="7695" operator="lessThan">
      <formula>0</formula>
    </cfRule>
  </conditionalFormatting>
  <conditionalFormatting sqref="D7">
    <cfRule type="cellIs" dxfId="7161" priority="7694" operator="lessThan">
      <formula>0</formula>
    </cfRule>
  </conditionalFormatting>
  <conditionalFormatting sqref="D7">
    <cfRule type="cellIs" dxfId="7160" priority="7693" operator="lessThan">
      <formula>0</formula>
    </cfRule>
  </conditionalFormatting>
  <conditionalFormatting sqref="D7">
    <cfRule type="cellIs" dxfId="7159" priority="7692" operator="lessThan">
      <formula>0</formula>
    </cfRule>
  </conditionalFormatting>
  <conditionalFormatting sqref="D7">
    <cfRule type="cellIs" dxfId="7158" priority="7691" operator="lessThan">
      <formula>0</formula>
    </cfRule>
  </conditionalFormatting>
  <conditionalFormatting sqref="D7">
    <cfRule type="cellIs" dxfId="7157" priority="7690" operator="lessThan">
      <formula>0</formula>
    </cfRule>
  </conditionalFormatting>
  <conditionalFormatting sqref="D7">
    <cfRule type="cellIs" dxfId="7156" priority="7689" operator="lessThan">
      <formula>0</formula>
    </cfRule>
  </conditionalFormatting>
  <conditionalFormatting sqref="D7">
    <cfRule type="cellIs" dxfId="7155" priority="7688" operator="lessThan">
      <formula>0</formula>
    </cfRule>
  </conditionalFormatting>
  <conditionalFormatting sqref="D7">
    <cfRule type="cellIs" dxfId="7154" priority="7687" operator="lessThan">
      <formula>0</formula>
    </cfRule>
  </conditionalFormatting>
  <conditionalFormatting sqref="D7">
    <cfRule type="cellIs" dxfId="7153" priority="7686" operator="lessThan">
      <formula>0</formula>
    </cfRule>
  </conditionalFormatting>
  <conditionalFormatting sqref="D7">
    <cfRule type="cellIs" dxfId="7152" priority="7685" operator="lessThan">
      <formula>0</formula>
    </cfRule>
  </conditionalFormatting>
  <conditionalFormatting sqref="D7">
    <cfRule type="cellIs" dxfId="7151" priority="7684" operator="lessThan">
      <formula>0</formula>
    </cfRule>
  </conditionalFormatting>
  <conditionalFormatting sqref="D7">
    <cfRule type="cellIs" dxfId="7150" priority="7683" operator="lessThan">
      <formula>0</formula>
    </cfRule>
  </conditionalFormatting>
  <conditionalFormatting sqref="D7">
    <cfRule type="cellIs" dxfId="7149" priority="7682" operator="lessThan">
      <formula>0</formula>
    </cfRule>
  </conditionalFormatting>
  <conditionalFormatting sqref="D7">
    <cfRule type="cellIs" dxfId="7148" priority="7681" operator="lessThan">
      <formula>0</formula>
    </cfRule>
  </conditionalFormatting>
  <conditionalFormatting sqref="D7">
    <cfRule type="cellIs" dxfId="7147" priority="7680" operator="lessThan">
      <formula>0</formula>
    </cfRule>
  </conditionalFormatting>
  <conditionalFormatting sqref="D7">
    <cfRule type="cellIs" dxfId="7146" priority="7679" operator="lessThan">
      <formula>0</formula>
    </cfRule>
  </conditionalFormatting>
  <conditionalFormatting sqref="D7">
    <cfRule type="cellIs" dxfId="7145" priority="7678" operator="lessThan">
      <formula>0</formula>
    </cfRule>
  </conditionalFormatting>
  <conditionalFormatting sqref="D7">
    <cfRule type="cellIs" dxfId="7144" priority="7677" operator="lessThan">
      <formula>0</formula>
    </cfRule>
  </conditionalFormatting>
  <conditionalFormatting sqref="D7">
    <cfRule type="cellIs" dxfId="7143" priority="7676" operator="lessThan">
      <formula>0</formula>
    </cfRule>
  </conditionalFormatting>
  <conditionalFormatting sqref="D7">
    <cfRule type="cellIs" dxfId="7142" priority="7675" operator="lessThan">
      <formula>0</formula>
    </cfRule>
  </conditionalFormatting>
  <conditionalFormatting sqref="D7">
    <cfRule type="cellIs" dxfId="7141" priority="7674" operator="lessThan">
      <formula>0</formula>
    </cfRule>
  </conditionalFormatting>
  <conditionalFormatting sqref="D7">
    <cfRule type="cellIs" dxfId="7140" priority="7673" operator="lessThan">
      <formula>0</formula>
    </cfRule>
  </conditionalFormatting>
  <conditionalFormatting sqref="D7">
    <cfRule type="cellIs" dxfId="7139" priority="7672" operator="lessThan">
      <formula>0</formula>
    </cfRule>
  </conditionalFormatting>
  <conditionalFormatting sqref="D7">
    <cfRule type="cellIs" dxfId="7138" priority="7671" operator="lessThan">
      <formula>0</formula>
    </cfRule>
  </conditionalFormatting>
  <conditionalFormatting sqref="D7">
    <cfRule type="cellIs" dxfId="7137" priority="7670" operator="lessThan">
      <formula>0</formula>
    </cfRule>
  </conditionalFormatting>
  <conditionalFormatting sqref="D7">
    <cfRule type="cellIs" dxfId="7136" priority="7669" operator="lessThan">
      <formula>0</formula>
    </cfRule>
  </conditionalFormatting>
  <conditionalFormatting sqref="D7">
    <cfRule type="cellIs" dxfId="7135" priority="7668" operator="lessThan">
      <formula>0</formula>
    </cfRule>
  </conditionalFormatting>
  <conditionalFormatting sqref="D7">
    <cfRule type="cellIs" dxfId="7134" priority="7667" operator="lessThan">
      <formula>0</formula>
    </cfRule>
  </conditionalFormatting>
  <conditionalFormatting sqref="D7">
    <cfRule type="cellIs" dxfId="7133" priority="7666" operator="lessThan">
      <formula>0</formula>
    </cfRule>
  </conditionalFormatting>
  <conditionalFormatting sqref="D7">
    <cfRule type="cellIs" dxfId="7132" priority="7665" operator="lessThan">
      <formula>0</formula>
    </cfRule>
  </conditionalFormatting>
  <conditionalFormatting sqref="D7">
    <cfRule type="cellIs" dxfId="7131" priority="7664" operator="lessThan">
      <formula>0</formula>
    </cfRule>
  </conditionalFormatting>
  <conditionalFormatting sqref="D7">
    <cfRule type="cellIs" dxfId="7130" priority="7663" operator="lessThan">
      <formula>0</formula>
    </cfRule>
  </conditionalFormatting>
  <conditionalFormatting sqref="D7">
    <cfRule type="cellIs" dxfId="7129" priority="7662" operator="lessThan">
      <formula>0</formula>
    </cfRule>
  </conditionalFormatting>
  <conditionalFormatting sqref="D7">
    <cfRule type="cellIs" dxfId="7128" priority="7661" operator="lessThan">
      <formula>0</formula>
    </cfRule>
  </conditionalFormatting>
  <conditionalFormatting sqref="D7">
    <cfRule type="cellIs" dxfId="7127" priority="7660" operator="lessThan">
      <formula>0</formula>
    </cfRule>
  </conditionalFormatting>
  <conditionalFormatting sqref="D7">
    <cfRule type="cellIs" dxfId="7126" priority="7659" operator="lessThan">
      <formula>0</formula>
    </cfRule>
  </conditionalFormatting>
  <conditionalFormatting sqref="D7">
    <cfRule type="cellIs" dxfId="7125" priority="7658" operator="lessThan">
      <formula>0</formula>
    </cfRule>
  </conditionalFormatting>
  <conditionalFormatting sqref="D7">
    <cfRule type="cellIs" dxfId="7124" priority="7657" operator="lessThan">
      <formula>0</formula>
    </cfRule>
  </conditionalFormatting>
  <conditionalFormatting sqref="D7">
    <cfRule type="cellIs" dxfId="7123" priority="7656" operator="lessThan">
      <formula>0</formula>
    </cfRule>
  </conditionalFormatting>
  <conditionalFormatting sqref="D7">
    <cfRule type="cellIs" dxfId="7122" priority="7655" operator="lessThan">
      <formula>0</formula>
    </cfRule>
  </conditionalFormatting>
  <conditionalFormatting sqref="D7">
    <cfRule type="cellIs" dxfId="7121" priority="7654" operator="lessThan">
      <formula>0</formula>
    </cfRule>
  </conditionalFormatting>
  <conditionalFormatting sqref="D7">
    <cfRule type="cellIs" dxfId="7120" priority="7653" operator="lessThan">
      <formula>0</formula>
    </cfRule>
  </conditionalFormatting>
  <conditionalFormatting sqref="D7">
    <cfRule type="cellIs" dxfId="7119" priority="7652" operator="lessThan">
      <formula>0</formula>
    </cfRule>
  </conditionalFormatting>
  <conditionalFormatting sqref="D7">
    <cfRule type="cellIs" dxfId="7118" priority="7651" operator="lessThan">
      <formula>0</formula>
    </cfRule>
  </conditionalFormatting>
  <conditionalFormatting sqref="D7">
    <cfRule type="cellIs" dxfId="7117" priority="7650" operator="lessThan">
      <formula>0</formula>
    </cfRule>
  </conditionalFormatting>
  <conditionalFormatting sqref="D7">
    <cfRule type="cellIs" dxfId="7116" priority="7649" operator="lessThan">
      <formula>0</formula>
    </cfRule>
  </conditionalFormatting>
  <conditionalFormatting sqref="D7">
    <cfRule type="cellIs" dxfId="7115" priority="7648" operator="lessThan">
      <formula>0</formula>
    </cfRule>
  </conditionalFormatting>
  <conditionalFormatting sqref="D7">
    <cfRule type="cellIs" dxfId="7114" priority="7647" operator="lessThan">
      <formula>0</formula>
    </cfRule>
  </conditionalFormatting>
  <conditionalFormatting sqref="D7">
    <cfRule type="cellIs" dxfId="7113" priority="7646" operator="lessThan">
      <formula>0</formula>
    </cfRule>
  </conditionalFormatting>
  <conditionalFormatting sqref="D7">
    <cfRule type="cellIs" dxfId="7112" priority="7645" operator="lessThan">
      <formula>0</formula>
    </cfRule>
  </conditionalFormatting>
  <conditionalFormatting sqref="D7">
    <cfRule type="cellIs" dxfId="7111" priority="7644" operator="lessThan">
      <formula>0</formula>
    </cfRule>
  </conditionalFormatting>
  <conditionalFormatting sqref="D7">
    <cfRule type="cellIs" dxfId="7110" priority="7643" operator="lessThan">
      <formula>0</formula>
    </cfRule>
  </conditionalFormatting>
  <conditionalFormatting sqref="D7">
    <cfRule type="cellIs" dxfId="7109" priority="7642" operator="lessThan">
      <formula>0</formula>
    </cfRule>
  </conditionalFormatting>
  <conditionalFormatting sqref="D7">
    <cfRule type="cellIs" dxfId="7108" priority="7641" operator="lessThan">
      <formula>0</formula>
    </cfRule>
  </conditionalFormatting>
  <conditionalFormatting sqref="D7">
    <cfRule type="cellIs" dxfId="7107" priority="7640" operator="lessThan">
      <formula>0</formula>
    </cfRule>
  </conditionalFormatting>
  <conditionalFormatting sqref="D7">
    <cfRule type="cellIs" dxfId="7106" priority="7639" operator="lessThan">
      <formula>0</formula>
    </cfRule>
  </conditionalFormatting>
  <conditionalFormatting sqref="D7">
    <cfRule type="cellIs" dxfId="7105" priority="7638" operator="lessThan">
      <formula>0</formula>
    </cfRule>
  </conditionalFormatting>
  <conditionalFormatting sqref="D7">
    <cfRule type="cellIs" dxfId="7104" priority="7637" operator="lessThan">
      <formula>0</formula>
    </cfRule>
  </conditionalFormatting>
  <conditionalFormatting sqref="D7">
    <cfRule type="cellIs" dxfId="7103" priority="7636" operator="lessThan">
      <formula>0</formula>
    </cfRule>
  </conditionalFormatting>
  <conditionalFormatting sqref="D7">
    <cfRule type="cellIs" dxfId="7102" priority="7635" operator="lessThan">
      <formula>0</formula>
    </cfRule>
  </conditionalFormatting>
  <conditionalFormatting sqref="D7">
    <cfRule type="cellIs" dxfId="7101" priority="7634" operator="lessThan">
      <formula>0</formula>
    </cfRule>
  </conditionalFormatting>
  <conditionalFormatting sqref="D7">
    <cfRule type="cellIs" dxfId="7100" priority="7633" operator="lessThan">
      <formula>0</formula>
    </cfRule>
  </conditionalFormatting>
  <conditionalFormatting sqref="D7">
    <cfRule type="cellIs" dxfId="7099" priority="7632" operator="lessThan">
      <formula>0</formula>
    </cfRule>
  </conditionalFormatting>
  <conditionalFormatting sqref="D7">
    <cfRule type="cellIs" dxfId="7098" priority="7631" operator="lessThan">
      <formula>0</formula>
    </cfRule>
  </conditionalFormatting>
  <conditionalFormatting sqref="D7">
    <cfRule type="cellIs" dxfId="7097" priority="7630" operator="lessThan">
      <formula>0</formula>
    </cfRule>
  </conditionalFormatting>
  <conditionalFormatting sqref="D7">
    <cfRule type="cellIs" dxfId="7096" priority="7629" operator="lessThan">
      <formula>0</formula>
    </cfRule>
  </conditionalFormatting>
  <conditionalFormatting sqref="D7">
    <cfRule type="cellIs" dxfId="7095" priority="7628" operator="lessThan">
      <formula>0</formula>
    </cfRule>
  </conditionalFormatting>
  <conditionalFormatting sqref="D7">
    <cfRule type="cellIs" dxfId="7094" priority="7627" operator="lessThan">
      <formula>0</formula>
    </cfRule>
  </conditionalFormatting>
  <conditionalFormatting sqref="D7">
    <cfRule type="cellIs" dxfId="7093" priority="7626" operator="lessThan">
      <formula>0</formula>
    </cfRule>
  </conditionalFormatting>
  <conditionalFormatting sqref="D7">
    <cfRule type="cellIs" dxfId="7092" priority="7625" operator="lessThan">
      <formula>0</formula>
    </cfRule>
  </conditionalFormatting>
  <conditionalFormatting sqref="D7">
    <cfRule type="cellIs" dxfId="7091" priority="7624" operator="lessThan">
      <formula>0</formula>
    </cfRule>
  </conditionalFormatting>
  <conditionalFormatting sqref="D7">
    <cfRule type="cellIs" dxfId="7090" priority="7623" operator="lessThan">
      <formula>0</formula>
    </cfRule>
  </conditionalFormatting>
  <conditionalFormatting sqref="D7">
    <cfRule type="cellIs" dxfId="7089" priority="7622" operator="lessThan">
      <formula>0</formula>
    </cfRule>
  </conditionalFormatting>
  <conditionalFormatting sqref="D7">
    <cfRule type="cellIs" dxfId="7088" priority="7621" operator="lessThan">
      <formula>0</formula>
    </cfRule>
  </conditionalFormatting>
  <conditionalFormatting sqref="D7">
    <cfRule type="cellIs" dxfId="7087" priority="7620" operator="lessThan">
      <formula>0</formula>
    </cfRule>
  </conditionalFormatting>
  <conditionalFormatting sqref="D7">
    <cfRule type="cellIs" dxfId="7086" priority="7619" operator="lessThan">
      <formula>0</formula>
    </cfRule>
  </conditionalFormatting>
  <conditionalFormatting sqref="D7">
    <cfRule type="cellIs" dxfId="7085" priority="7618" operator="lessThan">
      <formula>0</formula>
    </cfRule>
  </conditionalFormatting>
  <conditionalFormatting sqref="D7">
    <cfRule type="cellIs" dxfId="7084" priority="7617" operator="lessThan">
      <formula>0</formula>
    </cfRule>
  </conditionalFormatting>
  <conditionalFormatting sqref="D7">
    <cfRule type="cellIs" dxfId="7083" priority="7616" operator="lessThan">
      <formula>0</formula>
    </cfRule>
  </conditionalFormatting>
  <conditionalFormatting sqref="D7">
    <cfRule type="cellIs" dxfId="7082" priority="7615" operator="lessThan">
      <formula>0</formula>
    </cfRule>
  </conditionalFormatting>
  <conditionalFormatting sqref="D7">
    <cfRule type="cellIs" dxfId="7081" priority="7614" operator="lessThan">
      <formula>0</formula>
    </cfRule>
  </conditionalFormatting>
  <conditionalFormatting sqref="D7">
    <cfRule type="cellIs" dxfId="7080" priority="7613" operator="lessThan">
      <formula>0</formula>
    </cfRule>
  </conditionalFormatting>
  <conditionalFormatting sqref="D7">
    <cfRule type="cellIs" dxfId="7079" priority="7612" operator="lessThan">
      <formula>0</formula>
    </cfRule>
  </conditionalFormatting>
  <conditionalFormatting sqref="D7">
    <cfRule type="cellIs" dxfId="7078" priority="7611" operator="lessThan">
      <formula>0</formula>
    </cfRule>
  </conditionalFormatting>
  <conditionalFormatting sqref="D7">
    <cfRule type="cellIs" dxfId="7077" priority="7610" operator="lessThan">
      <formula>0</formula>
    </cfRule>
  </conditionalFormatting>
  <conditionalFormatting sqref="D7">
    <cfRule type="cellIs" dxfId="7076" priority="7609" operator="lessThan">
      <formula>0</formula>
    </cfRule>
  </conditionalFormatting>
  <conditionalFormatting sqref="D7">
    <cfRule type="cellIs" dxfId="7075" priority="7608" operator="lessThan">
      <formula>0</formula>
    </cfRule>
  </conditionalFormatting>
  <conditionalFormatting sqref="D7">
    <cfRule type="cellIs" dxfId="7074" priority="7607" operator="lessThan">
      <formula>0</formula>
    </cfRule>
  </conditionalFormatting>
  <conditionalFormatting sqref="D7">
    <cfRule type="cellIs" dxfId="7073" priority="7606" operator="lessThan">
      <formula>0</formula>
    </cfRule>
  </conditionalFormatting>
  <conditionalFormatting sqref="D7">
    <cfRule type="cellIs" dxfId="7072" priority="7605" operator="lessThan">
      <formula>0</formula>
    </cfRule>
  </conditionalFormatting>
  <conditionalFormatting sqref="D7">
    <cfRule type="cellIs" dxfId="7071" priority="7604" operator="lessThan">
      <formula>0</formula>
    </cfRule>
  </conditionalFormatting>
  <conditionalFormatting sqref="D7">
    <cfRule type="cellIs" dxfId="7070" priority="7603" operator="lessThan">
      <formula>0</formula>
    </cfRule>
  </conditionalFormatting>
  <conditionalFormatting sqref="D7">
    <cfRule type="cellIs" dxfId="7069" priority="7602" operator="lessThan">
      <formula>0</formula>
    </cfRule>
  </conditionalFormatting>
  <conditionalFormatting sqref="D7">
    <cfRule type="cellIs" dxfId="7068" priority="7601" operator="lessThan">
      <formula>0</formula>
    </cfRule>
  </conditionalFormatting>
  <conditionalFormatting sqref="D7">
    <cfRule type="cellIs" dxfId="7067" priority="7600" operator="lessThan">
      <formula>0</formula>
    </cfRule>
  </conditionalFormatting>
  <conditionalFormatting sqref="D7">
    <cfRule type="cellIs" dxfId="7066" priority="7599" operator="lessThan">
      <formula>0</formula>
    </cfRule>
  </conditionalFormatting>
  <conditionalFormatting sqref="D7">
    <cfRule type="cellIs" dxfId="7065" priority="7598" operator="lessThan">
      <formula>0</formula>
    </cfRule>
  </conditionalFormatting>
  <conditionalFormatting sqref="D7">
    <cfRule type="cellIs" dxfId="7064" priority="7597" operator="lessThan">
      <formula>0</formula>
    </cfRule>
  </conditionalFormatting>
  <conditionalFormatting sqref="D7">
    <cfRule type="cellIs" dxfId="7063" priority="7596" operator="lessThan">
      <formula>0</formula>
    </cfRule>
  </conditionalFormatting>
  <conditionalFormatting sqref="D8">
    <cfRule type="cellIs" dxfId="7062" priority="7595" operator="lessThan">
      <formula>0</formula>
    </cfRule>
  </conditionalFormatting>
  <conditionalFormatting sqref="E8">
    <cfRule type="cellIs" dxfId="7061" priority="7594" operator="lessThan">
      <formula>0</formula>
    </cfRule>
  </conditionalFormatting>
  <conditionalFormatting sqref="D8">
    <cfRule type="cellIs" dxfId="7060" priority="7593" operator="lessThan">
      <formula>0</formula>
    </cfRule>
  </conditionalFormatting>
  <conditionalFormatting sqref="D8">
    <cfRule type="cellIs" dxfId="7059" priority="7592" operator="lessThan">
      <formula>0</formula>
    </cfRule>
  </conditionalFormatting>
  <conditionalFormatting sqref="D8">
    <cfRule type="cellIs" dxfId="7058" priority="7591" operator="lessThan">
      <formula>0</formula>
    </cfRule>
  </conditionalFormatting>
  <conditionalFormatting sqref="D8">
    <cfRule type="cellIs" dxfId="7057" priority="7590" operator="lessThan">
      <formula>0</formula>
    </cfRule>
  </conditionalFormatting>
  <conditionalFormatting sqref="D8">
    <cfRule type="cellIs" dxfId="7056" priority="7589" operator="lessThan">
      <formula>0</formula>
    </cfRule>
  </conditionalFormatting>
  <conditionalFormatting sqref="D8">
    <cfRule type="cellIs" dxfId="7055" priority="7588" operator="lessThan">
      <formula>0</formula>
    </cfRule>
  </conditionalFormatting>
  <conditionalFormatting sqref="D8">
    <cfRule type="cellIs" dxfId="7054" priority="7587" operator="lessThan">
      <formula>0</formula>
    </cfRule>
  </conditionalFormatting>
  <conditionalFormatting sqref="D8">
    <cfRule type="cellIs" dxfId="7053" priority="7586" operator="lessThan">
      <formula>0</formula>
    </cfRule>
  </conditionalFormatting>
  <conditionalFormatting sqref="D8">
    <cfRule type="cellIs" dxfId="7052" priority="7585" operator="lessThan">
      <formula>0</formula>
    </cfRule>
  </conditionalFormatting>
  <conditionalFormatting sqref="D8">
    <cfRule type="cellIs" dxfId="7051" priority="7584" operator="lessThan">
      <formula>0</formula>
    </cfRule>
  </conditionalFormatting>
  <conditionalFormatting sqref="D8">
    <cfRule type="cellIs" dxfId="7050" priority="7583" operator="lessThan">
      <formula>0</formula>
    </cfRule>
  </conditionalFormatting>
  <conditionalFormatting sqref="D8">
    <cfRule type="cellIs" dxfId="7049" priority="7582" operator="lessThan">
      <formula>0</formula>
    </cfRule>
  </conditionalFormatting>
  <conditionalFormatting sqref="D8">
    <cfRule type="cellIs" dxfId="7048" priority="7581" operator="lessThan">
      <formula>0</formula>
    </cfRule>
  </conditionalFormatting>
  <conditionalFormatting sqref="D8">
    <cfRule type="cellIs" dxfId="7047" priority="7580" operator="lessThan">
      <formula>0</formula>
    </cfRule>
  </conditionalFormatting>
  <conditionalFormatting sqref="D8">
    <cfRule type="cellIs" dxfId="7046" priority="7579" operator="lessThan">
      <formula>0</formula>
    </cfRule>
  </conditionalFormatting>
  <conditionalFormatting sqref="D8">
    <cfRule type="cellIs" dxfId="7045" priority="7578" operator="lessThan">
      <formula>0</formula>
    </cfRule>
  </conditionalFormatting>
  <conditionalFormatting sqref="D8">
    <cfRule type="cellIs" dxfId="7044" priority="7577" operator="lessThan">
      <formula>0</formula>
    </cfRule>
  </conditionalFormatting>
  <conditionalFormatting sqref="D8">
    <cfRule type="cellIs" dxfId="7043" priority="7576" operator="lessThan">
      <formula>0</formula>
    </cfRule>
  </conditionalFormatting>
  <conditionalFormatting sqref="D8">
    <cfRule type="cellIs" dxfId="7042" priority="7575" operator="lessThan">
      <formula>0</formula>
    </cfRule>
  </conditionalFormatting>
  <conditionalFormatting sqref="D8">
    <cfRule type="cellIs" dxfId="7041" priority="7574" operator="lessThan">
      <formula>0</formula>
    </cfRule>
  </conditionalFormatting>
  <conditionalFormatting sqref="D8">
    <cfRule type="cellIs" dxfId="7040" priority="7573" operator="lessThan">
      <formula>0</formula>
    </cfRule>
  </conditionalFormatting>
  <conditionalFormatting sqref="D8">
    <cfRule type="cellIs" dxfId="7039" priority="7572" operator="lessThan">
      <formula>0</formula>
    </cfRule>
  </conditionalFormatting>
  <conditionalFormatting sqref="D8">
    <cfRule type="cellIs" dxfId="7038" priority="7571" operator="lessThan">
      <formula>0</formula>
    </cfRule>
  </conditionalFormatting>
  <conditionalFormatting sqref="D8">
    <cfRule type="cellIs" dxfId="7037" priority="7570" operator="lessThan">
      <formula>0</formula>
    </cfRule>
  </conditionalFormatting>
  <conditionalFormatting sqref="D8">
    <cfRule type="cellIs" dxfId="7036" priority="7569" operator="lessThan">
      <formula>0</formula>
    </cfRule>
  </conditionalFormatting>
  <conditionalFormatting sqref="D8">
    <cfRule type="cellIs" dxfId="7035" priority="7568" operator="lessThan">
      <formula>0</formula>
    </cfRule>
  </conditionalFormatting>
  <conditionalFormatting sqref="D8">
    <cfRule type="cellIs" dxfId="7034" priority="7567" operator="lessThan">
      <formula>0</formula>
    </cfRule>
  </conditionalFormatting>
  <conditionalFormatting sqref="D8">
    <cfRule type="cellIs" dxfId="7033" priority="7566" operator="lessThan">
      <formula>0</formula>
    </cfRule>
  </conditionalFormatting>
  <conditionalFormatting sqref="D8">
    <cfRule type="cellIs" dxfId="7032" priority="7565" operator="lessThan">
      <formula>0</formula>
    </cfRule>
  </conditionalFormatting>
  <conditionalFormatting sqref="D8">
    <cfRule type="cellIs" dxfId="7031" priority="7564" operator="lessThan">
      <formula>0</formula>
    </cfRule>
  </conditionalFormatting>
  <conditionalFormatting sqref="D8">
    <cfRule type="cellIs" dxfId="7030" priority="7563" operator="lessThan">
      <formula>0</formula>
    </cfRule>
  </conditionalFormatting>
  <conditionalFormatting sqref="D8">
    <cfRule type="cellIs" dxfId="7029" priority="7562" operator="lessThan">
      <formula>0</formula>
    </cfRule>
  </conditionalFormatting>
  <conditionalFormatting sqref="D8">
    <cfRule type="cellIs" dxfId="7028" priority="7561" operator="lessThan">
      <formula>0</formula>
    </cfRule>
  </conditionalFormatting>
  <conditionalFormatting sqref="D8">
    <cfRule type="cellIs" dxfId="7027" priority="7560" operator="lessThan">
      <formula>0</formula>
    </cfRule>
  </conditionalFormatting>
  <conditionalFormatting sqref="D8">
    <cfRule type="cellIs" dxfId="7026" priority="7559" operator="lessThan">
      <formula>0</formula>
    </cfRule>
  </conditionalFormatting>
  <conditionalFormatting sqref="D8">
    <cfRule type="cellIs" dxfId="7025" priority="7558" operator="lessThan">
      <formula>0</formula>
    </cfRule>
  </conditionalFormatting>
  <conditionalFormatting sqref="D8">
    <cfRule type="cellIs" dxfId="7024" priority="7557" operator="lessThan">
      <formula>0</formula>
    </cfRule>
  </conditionalFormatting>
  <conditionalFormatting sqref="D8">
    <cfRule type="cellIs" dxfId="7023" priority="7556" operator="lessThan">
      <formula>0</formula>
    </cfRule>
  </conditionalFormatting>
  <conditionalFormatting sqref="D8">
    <cfRule type="cellIs" dxfId="7022" priority="7555" operator="lessThan">
      <formula>0</formula>
    </cfRule>
  </conditionalFormatting>
  <conditionalFormatting sqref="D8">
    <cfRule type="cellIs" dxfId="7021" priority="7554" operator="lessThan">
      <formula>0</formula>
    </cfRule>
  </conditionalFormatting>
  <conditionalFormatting sqref="D8">
    <cfRule type="cellIs" dxfId="7020" priority="7553" operator="lessThan">
      <formula>0</formula>
    </cfRule>
  </conditionalFormatting>
  <conditionalFormatting sqref="D8">
    <cfRule type="cellIs" dxfId="7019" priority="7552" operator="lessThan">
      <formula>0</formula>
    </cfRule>
  </conditionalFormatting>
  <conditionalFormatting sqref="D8">
    <cfRule type="cellIs" dxfId="7018" priority="7551" operator="lessThan">
      <formula>0</formula>
    </cfRule>
  </conditionalFormatting>
  <conditionalFormatting sqref="D8">
    <cfRule type="cellIs" dxfId="7017" priority="7550" operator="lessThan">
      <formula>0</formula>
    </cfRule>
  </conditionalFormatting>
  <conditionalFormatting sqref="D8">
    <cfRule type="cellIs" dxfId="7016" priority="7549" operator="lessThan">
      <formula>0</formula>
    </cfRule>
  </conditionalFormatting>
  <conditionalFormatting sqref="D8">
    <cfRule type="cellIs" dxfId="7015" priority="7548" operator="lessThan">
      <formula>0</formula>
    </cfRule>
  </conditionalFormatting>
  <conditionalFormatting sqref="D8">
    <cfRule type="cellIs" dxfId="7014" priority="7547" operator="lessThan">
      <formula>0</formula>
    </cfRule>
  </conditionalFormatting>
  <conditionalFormatting sqref="D8">
    <cfRule type="cellIs" dxfId="7013" priority="7546" operator="lessThan">
      <formula>0</formula>
    </cfRule>
  </conditionalFormatting>
  <conditionalFormatting sqref="D8">
    <cfRule type="cellIs" dxfId="7012" priority="7545" operator="lessThan">
      <formula>0</formula>
    </cfRule>
  </conditionalFormatting>
  <conditionalFormatting sqref="D8">
    <cfRule type="cellIs" dxfId="7011" priority="7544" operator="lessThan">
      <formula>0</formula>
    </cfRule>
  </conditionalFormatting>
  <conditionalFormatting sqref="D8">
    <cfRule type="cellIs" dxfId="7010" priority="7543" operator="lessThan">
      <formula>0</formula>
    </cfRule>
  </conditionalFormatting>
  <conditionalFormatting sqref="D8">
    <cfRule type="cellIs" dxfId="7009" priority="7542" operator="lessThan">
      <formula>0</formula>
    </cfRule>
  </conditionalFormatting>
  <conditionalFormatting sqref="D8">
    <cfRule type="cellIs" dxfId="7008" priority="7541" operator="lessThan">
      <formula>0</formula>
    </cfRule>
  </conditionalFormatting>
  <conditionalFormatting sqref="D8">
    <cfRule type="cellIs" dxfId="7007" priority="7540" operator="lessThan">
      <formula>0</formula>
    </cfRule>
  </conditionalFormatting>
  <conditionalFormatting sqref="D8">
    <cfRule type="cellIs" dxfId="7006" priority="7539" operator="lessThan">
      <formula>0</formula>
    </cfRule>
  </conditionalFormatting>
  <conditionalFormatting sqref="D8">
    <cfRule type="cellIs" dxfId="7005" priority="7538" operator="lessThan">
      <formula>0</formula>
    </cfRule>
  </conditionalFormatting>
  <conditionalFormatting sqref="D8">
    <cfRule type="cellIs" dxfId="7004" priority="7537" operator="lessThan">
      <formula>0</formula>
    </cfRule>
  </conditionalFormatting>
  <conditionalFormatting sqref="D8">
    <cfRule type="cellIs" dxfId="7003" priority="7536" operator="lessThan">
      <formula>0</formula>
    </cfRule>
  </conditionalFormatting>
  <conditionalFormatting sqref="D8">
    <cfRule type="cellIs" dxfId="7002" priority="7535" operator="lessThan">
      <formula>0</formula>
    </cfRule>
  </conditionalFormatting>
  <conditionalFormatting sqref="D8">
    <cfRule type="cellIs" dxfId="7001" priority="7534" operator="lessThan">
      <formula>0</formula>
    </cfRule>
  </conditionalFormatting>
  <conditionalFormatting sqref="D8">
    <cfRule type="cellIs" dxfId="7000" priority="7533" operator="lessThan">
      <formula>0</formula>
    </cfRule>
  </conditionalFormatting>
  <conditionalFormatting sqref="D8">
    <cfRule type="cellIs" dxfId="6999" priority="7532" operator="lessThan">
      <formula>0</formula>
    </cfRule>
  </conditionalFormatting>
  <conditionalFormatting sqref="D8">
    <cfRule type="cellIs" dxfId="6998" priority="7531" operator="lessThan">
      <formula>0</formula>
    </cfRule>
  </conditionalFormatting>
  <conditionalFormatting sqref="D8">
    <cfRule type="cellIs" dxfId="6997" priority="7530" operator="lessThan">
      <formula>0</formula>
    </cfRule>
  </conditionalFormatting>
  <conditionalFormatting sqref="D8">
    <cfRule type="cellIs" dxfId="6996" priority="7529" operator="lessThan">
      <formula>0</formula>
    </cfRule>
  </conditionalFormatting>
  <conditionalFormatting sqref="D8">
    <cfRule type="cellIs" dxfId="6995" priority="7528" operator="lessThan">
      <formula>0</formula>
    </cfRule>
  </conditionalFormatting>
  <conditionalFormatting sqref="D8">
    <cfRule type="cellIs" dxfId="6994" priority="7527" operator="lessThan">
      <formula>0</formula>
    </cfRule>
  </conditionalFormatting>
  <conditionalFormatting sqref="D8">
    <cfRule type="cellIs" dxfId="6993" priority="7526" operator="lessThan">
      <formula>0</formula>
    </cfRule>
  </conditionalFormatting>
  <conditionalFormatting sqref="D8">
    <cfRule type="cellIs" dxfId="6992" priority="7525" operator="lessThan">
      <formula>0</formula>
    </cfRule>
  </conditionalFormatting>
  <conditionalFormatting sqref="D8">
    <cfRule type="cellIs" dxfId="6991" priority="7524" operator="lessThan">
      <formula>0</formula>
    </cfRule>
  </conditionalFormatting>
  <conditionalFormatting sqref="D8">
    <cfRule type="cellIs" dxfId="6990" priority="7523" operator="lessThan">
      <formula>0</formula>
    </cfRule>
  </conditionalFormatting>
  <conditionalFormatting sqref="D8">
    <cfRule type="cellIs" dxfId="6989" priority="7522" operator="lessThan">
      <formula>0</formula>
    </cfRule>
  </conditionalFormatting>
  <conditionalFormatting sqref="D8">
    <cfRule type="cellIs" dxfId="6988" priority="7521" operator="lessThan">
      <formula>0</formula>
    </cfRule>
  </conditionalFormatting>
  <conditionalFormatting sqref="D8">
    <cfRule type="cellIs" dxfId="6987" priority="7520" operator="lessThan">
      <formula>0</formula>
    </cfRule>
  </conditionalFormatting>
  <conditionalFormatting sqref="D8">
    <cfRule type="cellIs" dxfId="6986" priority="7519" operator="lessThan">
      <formula>0</formula>
    </cfRule>
  </conditionalFormatting>
  <conditionalFormatting sqref="D8">
    <cfRule type="cellIs" dxfId="6985" priority="7518" operator="lessThan">
      <formula>0</formula>
    </cfRule>
  </conditionalFormatting>
  <conditionalFormatting sqref="D8">
    <cfRule type="cellIs" dxfId="6984" priority="7517" operator="lessThan">
      <formula>0</formula>
    </cfRule>
  </conditionalFormatting>
  <conditionalFormatting sqref="D8">
    <cfRule type="cellIs" dxfId="6983" priority="7516" operator="lessThan">
      <formula>0</formula>
    </cfRule>
  </conditionalFormatting>
  <conditionalFormatting sqref="D8">
    <cfRule type="cellIs" dxfId="6982" priority="7515" operator="lessThan">
      <formula>0</formula>
    </cfRule>
  </conditionalFormatting>
  <conditionalFormatting sqref="D8">
    <cfRule type="cellIs" dxfId="6981" priority="7514" operator="lessThan">
      <formula>0</formula>
    </cfRule>
  </conditionalFormatting>
  <conditionalFormatting sqref="D8">
    <cfRule type="cellIs" dxfId="6980" priority="7513" operator="lessThan">
      <formula>0</formula>
    </cfRule>
  </conditionalFormatting>
  <conditionalFormatting sqref="D8">
    <cfRule type="cellIs" dxfId="6979" priority="7512" operator="lessThan">
      <formula>0</formula>
    </cfRule>
  </conditionalFormatting>
  <conditionalFormatting sqref="D8">
    <cfRule type="cellIs" dxfId="6978" priority="7511" operator="lessThan">
      <formula>0</formula>
    </cfRule>
  </conditionalFormatting>
  <conditionalFormatting sqref="D8">
    <cfRule type="cellIs" dxfId="6977" priority="7510" operator="lessThan">
      <formula>0</formula>
    </cfRule>
  </conditionalFormatting>
  <conditionalFormatting sqref="D8">
    <cfRule type="cellIs" dxfId="6976" priority="7509" operator="lessThan">
      <formula>0</formula>
    </cfRule>
  </conditionalFormatting>
  <conditionalFormatting sqref="D8">
    <cfRule type="cellIs" dxfId="6975" priority="7508" operator="lessThan">
      <formula>0</formula>
    </cfRule>
  </conditionalFormatting>
  <conditionalFormatting sqref="D8">
    <cfRule type="cellIs" dxfId="6974" priority="7507" operator="lessThan">
      <formula>0</formula>
    </cfRule>
  </conditionalFormatting>
  <conditionalFormatting sqref="D8">
    <cfRule type="cellIs" dxfId="6973" priority="7506" operator="lessThan">
      <formula>0</formula>
    </cfRule>
  </conditionalFormatting>
  <conditionalFormatting sqref="D8">
    <cfRule type="cellIs" dxfId="6972" priority="7505" operator="lessThan">
      <formula>0</formula>
    </cfRule>
  </conditionalFormatting>
  <conditionalFormatting sqref="D8">
    <cfRule type="cellIs" dxfId="6971" priority="7504" operator="lessThan">
      <formula>0</formula>
    </cfRule>
  </conditionalFormatting>
  <conditionalFormatting sqref="D8">
    <cfRule type="cellIs" dxfId="6970" priority="7503" operator="lessThan">
      <formula>0</formula>
    </cfRule>
  </conditionalFormatting>
  <conditionalFormatting sqref="D8">
    <cfRule type="cellIs" dxfId="6969" priority="7502" operator="lessThan">
      <formula>0</formula>
    </cfRule>
  </conditionalFormatting>
  <conditionalFormatting sqref="D8">
    <cfRule type="cellIs" dxfId="6968" priority="7501" operator="lessThan">
      <formula>0</formula>
    </cfRule>
  </conditionalFormatting>
  <conditionalFormatting sqref="D8">
    <cfRule type="cellIs" dxfId="6967" priority="7500" operator="lessThan">
      <formula>0</formula>
    </cfRule>
  </conditionalFormatting>
  <conditionalFormatting sqref="D8">
    <cfRule type="cellIs" dxfId="6966" priority="7499" operator="lessThan">
      <formula>0</formula>
    </cfRule>
  </conditionalFormatting>
  <conditionalFormatting sqref="D8">
    <cfRule type="cellIs" dxfId="6965" priority="7498" operator="lessThan">
      <formula>0</formula>
    </cfRule>
  </conditionalFormatting>
  <conditionalFormatting sqref="D8">
    <cfRule type="cellIs" dxfId="6964" priority="7497" operator="lessThan">
      <formula>0</formula>
    </cfRule>
  </conditionalFormatting>
  <conditionalFormatting sqref="D8">
    <cfRule type="cellIs" dxfId="6963" priority="7496" operator="lessThan">
      <formula>0</formula>
    </cfRule>
  </conditionalFormatting>
  <conditionalFormatting sqref="D8">
    <cfRule type="cellIs" dxfId="6962" priority="7495" operator="lessThan">
      <formula>0</formula>
    </cfRule>
  </conditionalFormatting>
  <conditionalFormatting sqref="D8">
    <cfRule type="cellIs" dxfId="6961" priority="7494" operator="lessThan">
      <formula>0</formula>
    </cfRule>
  </conditionalFormatting>
  <conditionalFormatting sqref="D8">
    <cfRule type="cellIs" dxfId="6960" priority="7493" operator="lessThan">
      <formula>0</formula>
    </cfRule>
  </conditionalFormatting>
  <conditionalFormatting sqref="D8">
    <cfRule type="cellIs" dxfId="6959" priority="7492" operator="lessThan">
      <formula>0</formula>
    </cfRule>
  </conditionalFormatting>
  <conditionalFormatting sqref="D8">
    <cfRule type="cellIs" dxfId="6958" priority="7491" operator="lessThan">
      <formula>0</formula>
    </cfRule>
  </conditionalFormatting>
  <conditionalFormatting sqref="D8">
    <cfRule type="cellIs" dxfId="6957" priority="7490" operator="lessThan">
      <formula>0</formula>
    </cfRule>
  </conditionalFormatting>
  <conditionalFormatting sqref="D8">
    <cfRule type="cellIs" dxfId="6956" priority="7489" operator="lessThan">
      <formula>0</formula>
    </cfRule>
  </conditionalFormatting>
  <conditionalFormatting sqref="D8">
    <cfRule type="cellIs" dxfId="6955" priority="7488" operator="lessThan">
      <formula>0</formula>
    </cfRule>
  </conditionalFormatting>
  <conditionalFormatting sqref="D8">
    <cfRule type="cellIs" dxfId="6954" priority="7487" operator="lessThan">
      <formula>0</formula>
    </cfRule>
  </conditionalFormatting>
  <conditionalFormatting sqref="D8">
    <cfRule type="cellIs" dxfId="6953" priority="7486" operator="lessThan">
      <formula>0</formula>
    </cfRule>
  </conditionalFormatting>
  <conditionalFormatting sqref="D8">
    <cfRule type="cellIs" dxfId="6952" priority="7485" operator="lessThan">
      <formula>0</formula>
    </cfRule>
  </conditionalFormatting>
  <conditionalFormatting sqref="D8">
    <cfRule type="cellIs" dxfId="6951" priority="7484" operator="lessThan">
      <formula>0</formula>
    </cfRule>
  </conditionalFormatting>
  <conditionalFormatting sqref="D8">
    <cfRule type="cellIs" dxfId="6950" priority="7483" operator="lessThan">
      <formula>0</formula>
    </cfRule>
  </conditionalFormatting>
  <conditionalFormatting sqref="D8">
    <cfRule type="cellIs" dxfId="6949" priority="7482" operator="lessThan">
      <formula>0</formula>
    </cfRule>
  </conditionalFormatting>
  <conditionalFormatting sqref="D8">
    <cfRule type="cellIs" dxfId="6948" priority="7481" operator="lessThan">
      <formula>0</formula>
    </cfRule>
  </conditionalFormatting>
  <conditionalFormatting sqref="D8">
    <cfRule type="cellIs" dxfId="6947" priority="7480" operator="lessThan">
      <formula>0</formula>
    </cfRule>
  </conditionalFormatting>
  <conditionalFormatting sqref="D8">
    <cfRule type="cellIs" dxfId="6946" priority="7479" operator="lessThan">
      <formula>0</formula>
    </cfRule>
  </conditionalFormatting>
  <conditionalFormatting sqref="D8">
    <cfRule type="cellIs" dxfId="6945" priority="7478" operator="lessThan">
      <formula>0</formula>
    </cfRule>
  </conditionalFormatting>
  <conditionalFormatting sqref="D8">
    <cfRule type="cellIs" dxfId="6944" priority="7477" operator="lessThan">
      <formula>0</formula>
    </cfRule>
  </conditionalFormatting>
  <conditionalFormatting sqref="D8">
    <cfRule type="cellIs" dxfId="6943" priority="7476" operator="lessThan">
      <formula>0</formula>
    </cfRule>
  </conditionalFormatting>
  <conditionalFormatting sqref="D8">
    <cfRule type="cellIs" dxfId="6942" priority="7475" operator="lessThan">
      <formula>0</formula>
    </cfRule>
  </conditionalFormatting>
  <conditionalFormatting sqref="D8">
    <cfRule type="cellIs" dxfId="6941" priority="7474" operator="lessThan">
      <formula>0</formula>
    </cfRule>
  </conditionalFormatting>
  <conditionalFormatting sqref="D8">
    <cfRule type="cellIs" dxfId="6940" priority="7473" operator="lessThan">
      <formula>0</formula>
    </cfRule>
  </conditionalFormatting>
  <conditionalFormatting sqref="D8">
    <cfRule type="cellIs" dxfId="6939" priority="7472" operator="lessThan">
      <formula>0</formula>
    </cfRule>
  </conditionalFormatting>
  <conditionalFormatting sqref="D8">
    <cfRule type="cellIs" dxfId="6938" priority="7471" operator="lessThan">
      <formula>0</formula>
    </cfRule>
  </conditionalFormatting>
  <conditionalFormatting sqref="D8">
    <cfRule type="cellIs" dxfId="6937" priority="7470" operator="lessThan">
      <formula>0</formula>
    </cfRule>
  </conditionalFormatting>
  <conditionalFormatting sqref="D8">
    <cfRule type="cellIs" dxfId="6936" priority="7469" operator="lessThan">
      <formula>0</formula>
    </cfRule>
  </conditionalFormatting>
  <conditionalFormatting sqref="D8">
    <cfRule type="cellIs" dxfId="6935" priority="7468" operator="lessThan">
      <formula>0</formula>
    </cfRule>
  </conditionalFormatting>
  <conditionalFormatting sqref="D8">
    <cfRule type="cellIs" dxfId="6934" priority="7467" operator="lessThan">
      <formula>0</formula>
    </cfRule>
  </conditionalFormatting>
  <conditionalFormatting sqref="D8">
    <cfRule type="cellIs" dxfId="6933" priority="7466" operator="lessThan">
      <formula>0</formula>
    </cfRule>
  </conditionalFormatting>
  <conditionalFormatting sqref="D8">
    <cfRule type="cellIs" dxfId="6932" priority="7465" operator="lessThan">
      <formula>0</formula>
    </cfRule>
  </conditionalFormatting>
  <conditionalFormatting sqref="D8">
    <cfRule type="cellIs" dxfId="6931" priority="7464" operator="lessThan">
      <formula>0</formula>
    </cfRule>
  </conditionalFormatting>
  <conditionalFormatting sqref="D8">
    <cfRule type="cellIs" dxfId="6930" priority="7463" operator="lessThan">
      <formula>0</formula>
    </cfRule>
  </conditionalFormatting>
  <conditionalFormatting sqref="D8">
    <cfRule type="cellIs" dxfId="6929" priority="7462" operator="lessThan">
      <formula>0</formula>
    </cfRule>
  </conditionalFormatting>
  <conditionalFormatting sqref="D8">
    <cfRule type="cellIs" dxfId="6928" priority="7461" operator="lessThan">
      <formula>0</formula>
    </cfRule>
  </conditionalFormatting>
  <conditionalFormatting sqref="D8">
    <cfRule type="cellIs" dxfId="6927" priority="7460" operator="lessThan">
      <formula>0</formula>
    </cfRule>
  </conditionalFormatting>
  <conditionalFormatting sqref="D8">
    <cfRule type="cellIs" dxfId="6926" priority="7459" operator="lessThan">
      <formula>0</formula>
    </cfRule>
  </conditionalFormatting>
  <conditionalFormatting sqref="D8">
    <cfRule type="cellIs" dxfId="6925" priority="7458" operator="lessThan">
      <formula>0</formula>
    </cfRule>
  </conditionalFormatting>
  <conditionalFormatting sqref="D8">
    <cfRule type="cellIs" dxfId="6924" priority="7457" operator="lessThan">
      <formula>0</formula>
    </cfRule>
  </conditionalFormatting>
  <conditionalFormatting sqref="D8">
    <cfRule type="cellIs" dxfId="6923" priority="7456" operator="lessThan">
      <formula>0</formula>
    </cfRule>
  </conditionalFormatting>
  <conditionalFormatting sqref="D8">
    <cfRule type="cellIs" dxfId="6922" priority="7455" operator="lessThan">
      <formula>0</formula>
    </cfRule>
  </conditionalFormatting>
  <conditionalFormatting sqref="D8">
    <cfRule type="cellIs" dxfId="6921" priority="7454" operator="lessThan">
      <formula>0</formula>
    </cfRule>
  </conditionalFormatting>
  <conditionalFormatting sqref="D8">
    <cfRule type="cellIs" dxfId="6920" priority="7453" operator="lessThan">
      <formula>0</formula>
    </cfRule>
  </conditionalFormatting>
  <conditionalFormatting sqref="D8">
    <cfRule type="cellIs" dxfId="6919" priority="7452" operator="lessThan">
      <formula>0</formula>
    </cfRule>
  </conditionalFormatting>
  <conditionalFormatting sqref="D8">
    <cfRule type="cellIs" dxfId="6918" priority="7451" operator="lessThan">
      <formula>0</formula>
    </cfRule>
  </conditionalFormatting>
  <conditionalFormatting sqref="D8">
    <cfRule type="cellIs" dxfId="6917" priority="7450" operator="lessThan">
      <formula>0</formula>
    </cfRule>
  </conditionalFormatting>
  <conditionalFormatting sqref="D8">
    <cfRule type="cellIs" dxfId="6916" priority="7449" operator="lessThan">
      <formula>0</formula>
    </cfRule>
  </conditionalFormatting>
  <conditionalFormatting sqref="D8">
    <cfRule type="cellIs" dxfId="6915" priority="7448" operator="lessThan">
      <formula>0</formula>
    </cfRule>
  </conditionalFormatting>
  <conditionalFormatting sqref="D8">
    <cfRule type="cellIs" dxfId="6914" priority="7447" operator="lessThan">
      <formula>0</formula>
    </cfRule>
  </conditionalFormatting>
  <conditionalFormatting sqref="D8">
    <cfRule type="cellIs" dxfId="6913" priority="7446" operator="lessThan">
      <formula>0</formula>
    </cfRule>
  </conditionalFormatting>
  <conditionalFormatting sqref="D8">
    <cfRule type="cellIs" dxfId="6912" priority="7445" operator="lessThan">
      <formula>0</formula>
    </cfRule>
  </conditionalFormatting>
  <conditionalFormatting sqref="D8">
    <cfRule type="cellIs" dxfId="6911" priority="7444" operator="lessThan">
      <formula>0</formula>
    </cfRule>
  </conditionalFormatting>
  <conditionalFormatting sqref="D8">
    <cfRule type="cellIs" dxfId="6910" priority="7443" operator="lessThan">
      <formula>0</formula>
    </cfRule>
  </conditionalFormatting>
  <conditionalFormatting sqref="D8">
    <cfRule type="cellIs" dxfId="6909" priority="7442" operator="lessThan">
      <formula>0</formula>
    </cfRule>
  </conditionalFormatting>
  <conditionalFormatting sqref="D8">
    <cfRule type="cellIs" dxfId="6908" priority="7441" operator="lessThan">
      <formula>0</formula>
    </cfRule>
  </conditionalFormatting>
  <conditionalFormatting sqref="D8">
    <cfRule type="cellIs" dxfId="6907" priority="7440" operator="lessThan">
      <formula>0</formula>
    </cfRule>
  </conditionalFormatting>
  <conditionalFormatting sqref="D8">
    <cfRule type="cellIs" dxfId="6906" priority="7439" operator="lessThan">
      <formula>0</formula>
    </cfRule>
  </conditionalFormatting>
  <conditionalFormatting sqref="D8">
    <cfRule type="cellIs" dxfId="6905" priority="7438" operator="lessThan">
      <formula>0</formula>
    </cfRule>
  </conditionalFormatting>
  <conditionalFormatting sqref="D8">
    <cfRule type="cellIs" dxfId="6904" priority="7437" operator="lessThan">
      <formula>0</formula>
    </cfRule>
  </conditionalFormatting>
  <conditionalFormatting sqref="D8">
    <cfRule type="cellIs" dxfId="6903" priority="7436" operator="lessThan">
      <formula>0</formula>
    </cfRule>
  </conditionalFormatting>
  <conditionalFormatting sqref="D8">
    <cfRule type="cellIs" dxfId="6902" priority="7435" operator="lessThan">
      <formula>0</formula>
    </cfRule>
  </conditionalFormatting>
  <conditionalFormatting sqref="D8">
    <cfRule type="cellIs" dxfId="6901" priority="7434" operator="lessThan">
      <formula>0</formula>
    </cfRule>
  </conditionalFormatting>
  <conditionalFormatting sqref="D8">
    <cfRule type="cellIs" dxfId="6900" priority="7433" operator="lessThan">
      <formula>0</formula>
    </cfRule>
  </conditionalFormatting>
  <conditionalFormatting sqref="D8">
    <cfRule type="cellIs" dxfId="6899" priority="7432" operator="lessThan">
      <formula>0</formula>
    </cfRule>
  </conditionalFormatting>
  <conditionalFormatting sqref="D8">
    <cfRule type="cellIs" dxfId="6898" priority="7431" operator="lessThan">
      <formula>0</formula>
    </cfRule>
  </conditionalFormatting>
  <conditionalFormatting sqref="D8">
    <cfRule type="cellIs" dxfId="6897" priority="7430" operator="lessThan">
      <formula>0</formula>
    </cfRule>
  </conditionalFormatting>
  <conditionalFormatting sqref="D8">
    <cfRule type="cellIs" dxfId="6896" priority="7429" operator="lessThan">
      <formula>0</formula>
    </cfRule>
  </conditionalFormatting>
  <conditionalFormatting sqref="D8">
    <cfRule type="cellIs" dxfId="6895" priority="7428" operator="lessThan">
      <formula>0</formula>
    </cfRule>
  </conditionalFormatting>
  <conditionalFormatting sqref="D8">
    <cfRule type="cellIs" dxfId="6894" priority="7427" operator="lessThan">
      <formula>0</formula>
    </cfRule>
  </conditionalFormatting>
  <conditionalFormatting sqref="D8">
    <cfRule type="cellIs" dxfId="6893" priority="7426" operator="lessThan">
      <formula>0</formula>
    </cfRule>
  </conditionalFormatting>
  <conditionalFormatting sqref="D8">
    <cfRule type="cellIs" dxfId="6892" priority="7425" operator="lessThan">
      <formula>0</formula>
    </cfRule>
  </conditionalFormatting>
  <conditionalFormatting sqref="D8">
    <cfRule type="cellIs" dxfId="6891" priority="7424" operator="lessThan">
      <formula>0</formula>
    </cfRule>
  </conditionalFormatting>
  <conditionalFormatting sqref="D8">
    <cfRule type="cellIs" dxfId="6890" priority="7423" operator="lessThan">
      <formula>0</formula>
    </cfRule>
  </conditionalFormatting>
  <conditionalFormatting sqref="D8">
    <cfRule type="cellIs" dxfId="6889" priority="7422" operator="lessThan">
      <formula>0</formula>
    </cfRule>
  </conditionalFormatting>
  <conditionalFormatting sqref="D8">
    <cfRule type="cellIs" dxfId="6888" priority="7421" operator="lessThan">
      <formula>0</formula>
    </cfRule>
  </conditionalFormatting>
  <conditionalFormatting sqref="D8">
    <cfRule type="cellIs" dxfId="6887" priority="7420" operator="lessThan">
      <formula>0</formula>
    </cfRule>
  </conditionalFormatting>
  <conditionalFormatting sqref="D8">
    <cfRule type="cellIs" dxfId="6886" priority="7419" operator="lessThan">
      <formula>0</formula>
    </cfRule>
  </conditionalFormatting>
  <conditionalFormatting sqref="D8">
    <cfRule type="cellIs" dxfId="6885" priority="7418" operator="lessThan">
      <formula>0</formula>
    </cfRule>
  </conditionalFormatting>
  <conditionalFormatting sqref="D8">
    <cfRule type="cellIs" dxfId="6884" priority="7417" operator="lessThan">
      <formula>0</formula>
    </cfRule>
  </conditionalFormatting>
  <conditionalFormatting sqref="D8">
    <cfRule type="cellIs" dxfId="6883" priority="7416" operator="lessThan">
      <formula>0</formula>
    </cfRule>
  </conditionalFormatting>
  <conditionalFormatting sqref="D8">
    <cfRule type="cellIs" dxfId="6882" priority="7415" operator="lessThan">
      <formula>0</formula>
    </cfRule>
  </conditionalFormatting>
  <conditionalFormatting sqref="D8">
    <cfRule type="cellIs" dxfId="6881" priority="7414" operator="lessThan">
      <formula>0</formula>
    </cfRule>
  </conditionalFormatting>
  <conditionalFormatting sqref="D8">
    <cfRule type="cellIs" dxfId="6880" priority="7413" operator="lessThan">
      <formula>0</formula>
    </cfRule>
  </conditionalFormatting>
  <conditionalFormatting sqref="D8">
    <cfRule type="cellIs" dxfId="6879" priority="7412" operator="lessThan">
      <formula>0</formula>
    </cfRule>
  </conditionalFormatting>
  <conditionalFormatting sqref="D8">
    <cfRule type="cellIs" dxfId="6878" priority="7411" operator="lessThan">
      <formula>0</formula>
    </cfRule>
  </conditionalFormatting>
  <conditionalFormatting sqref="D8">
    <cfRule type="cellIs" dxfId="6877" priority="7410" operator="lessThan">
      <formula>0</formula>
    </cfRule>
  </conditionalFormatting>
  <conditionalFormatting sqref="D8">
    <cfRule type="cellIs" dxfId="6876" priority="7409" operator="lessThan">
      <formula>0</formula>
    </cfRule>
  </conditionalFormatting>
  <conditionalFormatting sqref="D8">
    <cfRule type="cellIs" dxfId="6875" priority="7408" operator="lessThan">
      <formula>0</formula>
    </cfRule>
  </conditionalFormatting>
  <conditionalFormatting sqref="D8">
    <cfRule type="cellIs" dxfId="6874" priority="7407" operator="lessThan">
      <formula>0</formula>
    </cfRule>
  </conditionalFormatting>
  <conditionalFormatting sqref="D8">
    <cfRule type="cellIs" dxfId="6873" priority="7406" operator="lessThan">
      <formula>0</formula>
    </cfRule>
  </conditionalFormatting>
  <conditionalFormatting sqref="D8">
    <cfRule type="cellIs" dxfId="6872" priority="7405" operator="lessThan">
      <formula>0</formula>
    </cfRule>
  </conditionalFormatting>
  <conditionalFormatting sqref="D8">
    <cfRule type="cellIs" dxfId="6871" priority="7404" operator="lessThan">
      <formula>0</formula>
    </cfRule>
  </conditionalFormatting>
  <conditionalFormatting sqref="D8">
    <cfRule type="cellIs" dxfId="6870" priority="7403" operator="lessThan">
      <formula>0</formula>
    </cfRule>
  </conditionalFormatting>
  <conditionalFormatting sqref="D8">
    <cfRule type="cellIs" dxfId="6869" priority="7402" operator="lessThan">
      <formula>0</formula>
    </cfRule>
  </conditionalFormatting>
  <conditionalFormatting sqref="D8">
    <cfRule type="cellIs" dxfId="6868" priority="7401" operator="lessThan">
      <formula>0</formula>
    </cfRule>
  </conditionalFormatting>
  <conditionalFormatting sqref="D8">
    <cfRule type="cellIs" dxfId="6867" priority="7400" operator="lessThan">
      <formula>0</formula>
    </cfRule>
  </conditionalFormatting>
  <conditionalFormatting sqref="D8">
    <cfRule type="cellIs" dxfId="6866" priority="7399" operator="lessThan">
      <formula>0</formula>
    </cfRule>
  </conditionalFormatting>
  <conditionalFormatting sqref="D8">
    <cfRule type="cellIs" dxfId="6865" priority="7398" operator="lessThan">
      <formula>0</formula>
    </cfRule>
  </conditionalFormatting>
  <conditionalFormatting sqref="D8">
    <cfRule type="cellIs" dxfId="6864" priority="7397" operator="lessThan">
      <formula>0</formula>
    </cfRule>
  </conditionalFormatting>
  <conditionalFormatting sqref="D8">
    <cfRule type="cellIs" dxfId="6863" priority="7396" operator="lessThan">
      <formula>0</formula>
    </cfRule>
  </conditionalFormatting>
  <conditionalFormatting sqref="D8">
    <cfRule type="cellIs" dxfId="6862" priority="7395" operator="lessThan">
      <formula>0</formula>
    </cfRule>
  </conditionalFormatting>
  <conditionalFormatting sqref="D8">
    <cfRule type="cellIs" dxfId="6861" priority="7394" operator="lessThan">
      <formula>0</formula>
    </cfRule>
  </conditionalFormatting>
  <conditionalFormatting sqref="D8">
    <cfRule type="cellIs" dxfId="6860" priority="7393" operator="lessThan">
      <formula>0</formula>
    </cfRule>
  </conditionalFormatting>
  <conditionalFormatting sqref="D8">
    <cfRule type="cellIs" dxfId="6859" priority="7392" operator="lessThan">
      <formula>0</formula>
    </cfRule>
  </conditionalFormatting>
  <conditionalFormatting sqref="D8">
    <cfRule type="cellIs" dxfId="6858" priority="7391" operator="lessThan">
      <formula>0</formula>
    </cfRule>
  </conditionalFormatting>
  <conditionalFormatting sqref="D8">
    <cfRule type="cellIs" dxfId="6857" priority="7390" operator="lessThan">
      <formula>0</formula>
    </cfRule>
  </conditionalFormatting>
  <conditionalFormatting sqref="D8">
    <cfRule type="cellIs" dxfId="6856" priority="7389" operator="lessThan">
      <formula>0</formula>
    </cfRule>
  </conditionalFormatting>
  <conditionalFormatting sqref="D8">
    <cfRule type="cellIs" dxfId="6855" priority="7388" operator="lessThan">
      <formula>0</formula>
    </cfRule>
  </conditionalFormatting>
  <conditionalFormatting sqref="D8">
    <cfRule type="cellIs" dxfId="6854" priority="7387" operator="lessThan">
      <formula>0</formula>
    </cfRule>
  </conditionalFormatting>
  <conditionalFormatting sqref="D8">
    <cfRule type="cellIs" dxfId="6853" priority="7386" operator="lessThan">
      <formula>0</formula>
    </cfRule>
  </conditionalFormatting>
  <conditionalFormatting sqref="D8">
    <cfRule type="cellIs" dxfId="6852" priority="7385" operator="lessThan">
      <formula>0</formula>
    </cfRule>
  </conditionalFormatting>
  <conditionalFormatting sqref="D8">
    <cfRule type="cellIs" dxfId="6851" priority="7384" operator="lessThan">
      <formula>0</formula>
    </cfRule>
  </conditionalFormatting>
  <conditionalFormatting sqref="D8">
    <cfRule type="cellIs" dxfId="6850" priority="7383" operator="lessThan">
      <formula>0</formula>
    </cfRule>
  </conditionalFormatting>
  <conditionalFormatting sqref="D8">
    <cfRule type="cellIs" dxfId="6849" priority="7382" operator="lessThan">
      <formula>0</formula>
    </cfRule>
  </conditionalFormatting>
  <conditionalFormatting sqref="D8">
    <cfRule type="cellIs" dxfId="6848" priority="7381" operator="lessThan">
      <formula>0</formula>
    </cfRule>
  </conditionalFormatting>
  <conditionalFormatting sqref="D8">
    <cfRule type="cellIs" dxfId="6847" priority="7380" operator="lessThan">
      <formula>0</formula>
    </cfRule>
  </conditionalFormatting>
  <conditionalFormatting sqref="D8">
    <cfRule type="cellIs" dxfId="6846" priority="7379" operator="lessThan">
      <formula>0</formula>
    </cfRule>
  </conditionalFormatting>
  <conditionalFormatting sqref="D8">
    <cfRule type="cellIs" dxfId="6845" priority="7378" operator="lessThan">
      <formula>0</formula>
    </cfRule>
  </conditionalFormatting>
  <conditionalFormatting sqref="D8">
    <cfRule type="cellIs" dxfId="6844" priority="7377" operator="lessThan">
      <formula>0</formula>
    </cfRule>
  </conditionalFormatting>
  <conditionalFormatting sqref="D8">
    <cfRule type="cellIs" dxfId="6843" priority="7376" operator="lessThan">
      <formula>0</formula>
    </cfRule>
  </conditionalFormatting>
  <conditionalFormatting sqref="D8">
    <cfRule type="cellIs" dxfId="6842" priority="7375" operator="lessThan">
      <formula>0</formula>
    </cfRule>
  </conditionalFormatting>
  <conditionalFormatting sqref="D8">
    <cfRule type="cellIs" dxfId="6841" priority="7374" operator="lessThan">
      <formula>0</formula>
    </cfRule>
  </conditionalFormatting>
  <conditionalFormatting sqref="D8">
    <cfRule type="cellIs" dxfId="6840" priority="7373" operator="lessThan">
      <formula>0</formula>
    </cfRule>
  </conditionalFormatting>
  <conditionalFormatting sqref="D8">
    <cfRule type="cellIs" dxfId="6839" priority="7372" operator="lessThan">
      <formula>0</formula>
    </cfRule>
  </conditionalFormatting>
  <conditionalFormatting sqref="D8">
    <cfRule type="cellIs" dxfId="6838" priority="7371" operator="lessThan">
      <formula>0</formula>
    </cfRule>
  </conditionalFormatting>
  <conditionalFormatting sqref="D8">
    <cfRule type="cellIs" dxfId="6837" priority="7370" operator="lessThan">
      <formula>0</formula>
    </cfRule>
  </conditionalFormatting>
  <conditionalFormatting sqref="D8">
    <cfRule type="cellIs" dxfId="6836" priority="7369" operator="lessThan">
      <formula>0</formula>
    </cfRule>
  </conditionalFormatting>
  <conditionalFormatting sqref="D8">
    <cfRule type="cellIs" dxfId="6835" priority="7368" operator="lessThan">
      <formula>0</formula>
    </cfRule>
  </conditionalFormatting>
  <conditionalFormatting sqref="D8">
    <cfRule type="cellIs" dxfId="6834" priority="7367" operator="lessThan">
      <formula>0</formula>
    </cfRule>
  </conditionalFormatting>
  <conditionalFormatting sqref="D8">
    <cfRule type="cellIs" dxfId="6833" priority="7366" operator="lessThan">
      <formula>0</formula>
    </cfRule>
  </conditionalFormatting>
  <conditionalFormatting sqref="D8">
    <cfRule type="cellIs" dxfId="6832" priority="7365" operator="lessThan">
      <formula>0</formula>
    </cfRule>
  </conditionalFormatting>
  <conditionalFormatting sqref="D8">
    <cfRule type="cellIs" dxfId="6831" priority="7364" operator="lessThan">
      <formula>0</formula>
    </cfRule>
  </conditionalFormatting>
  <conditionalFormatting sqref="D8">
    <cfRule type="cellIs" dxfId="6830" priority="7363" operator="lessThan">
      <formula>0</formula>
    </cfRule>
  </conditionalFormatting>
  <conditionalFormatting sqref="D8">
    <cfRule type="cellIs" dxfId="6829" priority="7362" operator="lessThan">
      <formula>0</formula>
    </cfRule>
  </conditionalFormatting>
  <conditionalFormatting sqref="D8">
    <cfRule type="cellIs" dxfId="6828" priority="7361" operator="lessThan">
      <formula>0</formula>
    </cfRule>
  </conditionalFormatting>
  <conditionalFormatting sqref="D8">
    <cfRule type="cellIs" dxfId="6827" priority="7360" operator="lessThan">
      <formula>0</formula>
    </cfRule>
  </conditionalFormatting>
  <conditionalFormatting sqref="D8">
    <cfRule type="cellIs" dxfId="6826" priority="7359" operator="lessThan">
      <formula>0</formula>
    </cfRule>
  </conditionalFormatting>
  <conditionalFormatting sqref="D8">
    <cfRule type="cellIs" dxfId="6825" priority="7358" operator="lessThan">
      <formula>0</formula>
    </cfRule>
  </conditionalFormatting>
  <conditionalFormatting sqref="D8">
    <cfRule type="cellIs" dxfId="6824" priority="7357" operator="lessThan">
      <formula>0</formula>
    </cfRule>
  </conditionalFormatting>
  <conditionalFormatting sqref="D8">
    <cfRule type="cellIs" dxfId="6823" priority="7356" operator="lessThan">
      <formula>0</formula>
    </cfRule>
  </conditionalFormatting>
  <conditionalFormatting sqref="D8">
    <cfRule type="cellIs" dxfId="6822" priority="7355" operator="lessThan">
      <formula>0</formula>
    </cfRule>
  </conditionalFormatting>
  <conditionalFormatting sqref="D8">
    <cfRule type="cellIs" dxfId="6821" priority="7354" operator="lessThan">
      <formula>0</formula>
    </cfRule>
  </conditionalFormatting>
  <conditionalFormatting sqref="D8">
    <cfRule type="cellIs" dxfId="6820" priority="7353" operator="lessThan">
      <formula>0</formula>
    </cfRule>
  </conditionalFormatting>
  <conditionalFormatting sqref="D8">
    <cfRule type="cellIs" dxfId="6819" priority="7352" operator="lessThan">
      <formula>0</formula>
    </cfRule>
  </conditionalFormatting>
  <conditionalFormatting sqref="D8">
    <cfRule type="cellIs" dxfId="6818" priority="7351" operator="lessThan">
      <formula>0</formula>
    </cfRule>
  </conditionalFormatting>
  <conditionalFormatting sqref="D8">
    <cfRule type="cellIs" dxfId="6817" priority="7350" operator="lessThan">
      <formula>0</formula>
    </cfRule>
  </conditionalFormatting>
  <conditionalFormatting sqref="D8">
    <cfRule type="cellIs" dxfId="6816" priority="7349" operator="lessThan">
      <formula>0</formula>
    </cfRule>
  </conditionalFormatting>
  <conditionalFormatting sqref="D8">
    <cfRule type="cellIs" dxfId="6815" priority="7348" operator="lessThan">
      <formula>0</formula>
    </cfRule>
  </conditionalFormatting>
  <conditionalFormatting sqref="D8">
    <cfRule type="cellIs" dxfId="6814" priority="7347" operator="lessThan">
      <formula>0</formula>
    </cfRule>
  </conditionalFormatting>
  <conditionalFormatting sqref="D8">
    <cfRule type="cellIs" dxfId="6813" priority="7346" operator="lessThan">
      <formula>0</formula>
    </cfRule>
  </conditionalFormatting>
  <conditionalFormatting sqref="D8">
    <cfRule type="cellIs" dxfId="6812" priority="7345" operator="lessThan">
      <formula>0</formula>
    </cfRule>
  </conditionalFormatting>
  <conditionalFormatting sqref="D8">
    <cfRule type="cellIs" dxfId="6811" priority="7344" operator="lessThan">
      <formula>0</formula>
    </cfRule>
  </conditionalFormatting>
  <conditionalFormatting sqref="D8">
    <cfRule type="cellIs" dxfId="6810" priority="7343" operator="lessThan">
      <formula>0</formula>
    </cfRule>
  </conditionalFormatting>
  <conditionalFormatting sqref="D8">
    <cfRule type="cellIs" dxfId="6809" priority="7342" operator="lessThan">
      <formula>0</formula>
    </cfRule>
  </conditionalFormatting>
  <conditionalFormatting sqref="D8">
    <cfRule type="cellIs" dxfId="6808" priority="7341" operator="lessThan">
      <formula>0</formula>
    </cfRule>
  </conditionalFormatting>
  <conditionalFormatting sqref="D8">
    <cfRule type="cellIs" dxfId="6807" priority="7340" operator="lessThan">
      <formula>0</formula>
    </cfRule>
  </conditionalFormatting>
  <conditionalFormatting sqref="D8">
    <cfRule type="cellIs" dxfId="6806" priority="7339" operator="lessThan">
      <formula>0</formula>
    </cfRule>
  </conditionalFormatting>
  <conditionalFormatting sqref="D8">
    <cfRule type="cellIs" dxfId="6805" priority="7338" operator="lessThan">
      <formula>0</formula>
    </cfRule>
  </conditionalFormatting>
  <conditionalFormatting sqref="D8">
    <cfRule type="cellIs" dxfId="6804" priority="7337" operator="lessThan">
      <formula>0</formula>
    </cfRule>
  </conditionalFormatting>
  <conditionalFormatting sqref="D8">
    <cfRule type="cellIs" dxfId="6803" priority="7336" operator="lessThan">
      <formula>0</formula>
    </cfRule>
  </conditionalFormatting>
  <conditionalFormatting sqref="D8">
    <cfRule type="cellIs" dxfId="6802" priority="7335" operator="lessThan">
      <formula>0</formula>
    </cfRule>
  </conditionalFormatting>
  <conditionalFormatting sqref="D8">
    <cfRule type="cellIs" dxfId="6801" priority="7334" operator="lessThan">
      <formula>0</formula>
    </cfRule>
  </conditionalFormatting>
  <conditionalFormatting sqref="D8">
    <cfRule type="cellIs" dxfId="6800" priority="7333" operator="lessThan">
      <formula>0</formula>
    </cfRule>
  </conditionalFormatting>
  <conditionalFormatting sqref="D8">
    <cfRule type="cellIs" dxfId="6799" priority="7332" operator="lessThan">
      <formula>0</formula>
    </cfRule>
  </conditionalFormatting>
  <conditionalFormatting sqref="D8">
    <cfRule type="cellIs" dxfId="6798" priority="7331" operator="lessThan">
      <formula>0</formula>
    </cfRule>
  </conditionalFormatting>
  <conditionalFormatting sqref="D8">
    <cfRule type="cellIs" dxfId="6797" priority="7330" operator="lessThan">
      <formula>0</formula>
    </cfRule>
  </conditionalFormatting>
  <conditionalFormatting sqref="D8">
    <cfRule type="cellIs" dxfId="6796" priority="7329" operator="lessThan">
      <formula>0</formula>
    </cfRule>
  </conditionalFormatting>
  <conditionalFormatting sqref="D8">
    <cfRule type="cellIs" dxfId="6795" priority="7328" operator="lessThan">
      <formula>0</formula>
    </cfRule>
  </conditionalFormatting>
  <conditionalFormatting sqref="D8">
    <cfRule type="cellIs" dxfId="6794" priority="7327" operator="lessThan">
      <formula>0</formula>
    </cfRule>
  </conditionalFormatting>
  <conditionalFormatting sqref="D8">
    <cfRule type="cellIs" dxfId="6793" priority="7326" operator="lessThan">
      <formula>0</formula>
    </cfRule>
  </conditionalFormatting>
  <conditionalFormatting sqref="D8">
    <cfRule type="cellIs" dxfId="6792" priority="7325" operator="lessThan">
      <formula>0</formula>
    </cfRule>
  </conditionalFormatting>
  <conditionalFormatting sqref="D8">
    <cfRule type="cellIs" dxfId="6791" priority="7324" operator="lessThan">
      <formula>0</formula>
    </cfRule>
  </conditionalFormatting>
  <conditionalFormatting sqref="D8">
    <cfRule type="cellIs" dxfId="6790" priority="7323" operator="lessThan">
      <formula>0</formula>
    </cfRule>
  </conditionalFormatting>
  <conditionalFormatting sqref="D8">
    <cfRule type="cellIs" dxfId="6789" priority="7322" operator="lessThan">
      <formula>0</formula>
    </cfRule>
  </conditionalFormatting>
  <conditionalFormatting sqref="D8">
    <cfRule type="cellIs" dxfId="6788" priority="7321" operator="lessThan">
      <formula>0</formula>
    </cfRule>
  </conditionalFormatting>
  <conditionalFormatting sqref="D8">
    <cfRule type="cellIs" dxfId="6787" priority="7320" operator="lessThan">
      <formula>0</formula>
    </cfRule>
  </conditionalFormatting>
  <conditionalFormatting sqref="D8">
    <cfRule type="cellIs" dxfId="6786" priority="7319" operator="lessThan">
      <formula>0</formula>
    </cfRule>
  </conditionalFormatting>
  <conditionalFormatting sqref="D8">
    <cfRule type="cellIs" dxfId="6785" priority="7318" operator="lessThan">
      <formula>0</formula>
    </cfRule>
  </conditionalFormatting>
  <conditionalFormatting sqref="D8">
    <cfRule type="cellIs" dxfId="6784" priority="7317" operator="lessThan">
      <formula>0</formula>
    </cfRule>
  </conditionalFormatting>
  <conditionalFormatting sqref="D8">
    <cfRule type="cellIs" dxfId="6783" priority="7316" operator="lessThan">
      <formula>0</formula>
    </cfRule>
  </conditionalFormatting>
  <conditionalFormatting sqref="D8">
    <cfRule type="cellIs" dxfId="6782" priority="7315" operator="lessThan">
      <formula>0</formula>
    </cfRule>
  </conditionalFormatting>
  <conditionalFormatting sqref="D8">
    <cfRule type="cellIs" dxfId="6781" priority="7314" operator="lessThan">
      <formula>0</formula>
    </cfRule>
  </conditionalFormatting>
  <conditionalFormatting sqref="D8">
    <cfRule type="cellIs" dxfId="6780" priority="7313" operator="lessThan">
      <formula>0</formula>
    </cfRule>
  </conditionalFormatting>
  <conditionalFormatting sqref="D8">
    <cfRule type="cellIs" dxfId="6779" priority="7312" operator="lessThan">
      <formula>0</formula>
    </cfRule>
  </conditionalFormatting>
  <conditionalFormatting sqref="D8">
    <cfRule type="cellIs" dxfId="6778" priority="7311" operator="lessThan">
      <formula>0</formula>
    </cfRule>
  </conditionalFormatting>
  <conditionalFormatting sqref="D8">
    <cfRule type="cellIs" dxfId="6777" priority="7310" operator="lessThan">
      <formula>0</formula>
    </cfRule>
  </conditionalFormatting>
  <conditionalFormatting sqref="D8">
    <cfRule type="cellIs" dxfId="6776" priority="7309" operator="lessThan">
      <formula>0</formula>
    </cfRule>
  </conditionalFormatting>
  <conditionalFormatting sqref="D8">
    <cfRule type="cellIs" dxfId="6775" priority="7308" operator="lessThan">
      <formula>0</formula>
    </cfRule>
  </conditionalFormatting>
  <conditionalFormatting sqref="D8">
    <cfRule type="cellIs" dxfId="6774" priority="7307" operator="lessThan">
      <formula>0</formula>
    </cfRule>
  </conditionalFormatting>
  <conditionalFormatting sqref="D8">
    <cfRule type="cellIs" dxfId="6773" priority="7306" operator="lessThan">
      <formula>0</formula>
    </cfRule>
  </conditionalFormatting>
  <conditionalFormatting sqref="D8">
    <cfRule type="cellIs" dxfId="6772" priority="7305" operator="lessThan">
      <formula>0</formula>
    </cfRule>
  </conditionalFormatting>
  <conditionalFormatting sqref="D8">
    <cfRule type="cellIs" dxfId="6771" priority="7304" operator="lessThan">
      <formula>0</formula>
    </cfRule>
  </conditionalFormatting>
  <conditionalFormatting sqref="D8">
    <cfRule type="cellIs" dxfId="6770" priority="7303" operator="lessThan">
      <formula>0</formula>
    </cfRule>
  </conditionalFormatting>
  <conditionalFormatting sqref="D8">
    <cfRule type="cellIs" dxfId="6769" priority="7302" operator="lessThan">
      <formula>0</formula>
    </cfRule>
  </conditionalFormatting>
  <conditionalFormatting sqref="D8">
    <cfRule type="cellIs" dxfId="6768" priority="7301" operator="lessThan">
      <formula>0</formula>
    </cfRule>
  </conditionalFormatting>
  <conditionalFormatting sqref="D8">
    <cfRule type="cellIs" dxfId="6767" priority="7300" operator="lessThan">
      <formula>0</formula>
    </cfRule>
  </conditionalFormatting>
  <conditionalFormatting sqref="D8">
    <cfRule type="cellIs" dxfId="6766" priority="7299" operator="lessThan">
      <formula>0</formula>
    </cfRule>
  </conditionalFormatting>
  <conditionalFormatting sqref="D8">
    <cfRule type="cellIs" dxfId="6765" priority="7298" operator="lessThan">
      <formula>0</formula>
    </cfRule>
  </conditionalFormatting>
  <conditionalFormatting sqref="D8">
    <cfRule type="cellIs" dxfId="6764" priority="7297" operator="lessThan">
      <formula>0</formula>
    </cfRule>
  </conditionalFormatting>
  <conditionalFormatting sqref="D8">
    <cfRule type="cellIs" dxfId="6763" priority="7296" operator="lessThan">
      <formula>0</formula>
    </cfRule>
  </conditionalFormatting>
  <conditionalFormatting sqref="D8">
    <cfRule type="cellIs" dxfId="6762" priority="7295" operator="lessThan">
      <formula>0</formula>
    </cfRule>
  </conditionalFormatting>
  <conditionalFormatting sqref="D8">
    <cfRule type="cellIs" dxfId="6761" priority="7294" operator="lessThan">
      <formula>0</formula>
    </cfRule>
  </conditionalFormatting>
  <conditionalFormatting sqref="D8">
    <cfRule type="cellIs" dxfId="6760" priority="7293" operator="lessThan">
      <formula>0</formula>
    </cfRule>
  </conditionalFormatting>
  <conditionalFormatting sqref="D8">
    <cfRule type="cellIs" dxfId="6759" priority="7292" operator="lessThan">
      <formula>0</formula>
    </cfRule>
  </conditionalFormatting>
  <conditionalFormatting sqref="D8">
    <cfRule type="cellIs" dxfId="6758" priority="7291" operator="lessThan">
      <formula>0</formula>
    </cfRule>
  </conditionalFormatting>
  <conditionalFormatting sqref="D8">
    <cfRule type="cellIs" dxfId="6757" priority="7290" operator="lessThan">
      <formula>0</formula>
    </cfRule>
  </conditionalFormatting>
  <conditionalFormatting sqref="D8">
    <cfRule type="cellIs" dxfId="6756" priority="7289" operator="lessThan">
      <formula>0</formula>
    </cfRule>
  </conditionalFormatting>
  <conditionalFormatting sqref="D8">
    <cfRule type="cellIs" dxfId="6755" priority="7288" operator="lessThan">
      <formula>0</formula>
    </cfRule>
  </conditionalFormatting>
  <conditionalFormatting sqref="D8">
    <cfRule type="cellIs" dxfId="6754" priority="7287" operator="lessThan">
      <formula>0</formula>
    </cfRule>
  </conditionalFormatting>
  <conditionalFormatting sqref="D8">
    <cfRule type="cellIs" dxfId="6753" priority="7286" operator="lessThan">
      <formula>0</formula>
    </cfRule>
  </conditionalFormatting>
  <conditionalFormatting sqref="D8">
    <cfRule type="cellIs" dxfId="6752" priority="7285" operator="lessThan">
      <formula>0</formula>
    </cfRule>
  </conditionalFormatting>
  <conditionalFormatting sqref="D8">
    <cfRule type="cellIs" dxfId="6751" priority="7284" operator="lessThan">
      <formula>0</formula>
    </cfRule>
  </conditionalFormatting>
  <conditionalFormatting sqref="D8">
    <cfRule type="cellIs" dxfId="6750" priority="7283" operator="lessThan">
      <formula>0</formula>
    </cfRule>
  </conditionalFormatting>
  <conditionalFormatting sqref="D8">
    <cfRule type="cellIs" dxfId="6749" priority="7282" operator="lessThan">
      <formula>0</formula>
    </cfRule>
  </conditionalFormatting>
  <conditionalFormatting sqref="D8">
    <cfRule type="cellIs" dxfId="6748" priority="7281" operator="lessThan">
      <formula>0</formula>
    </cfRule>
  </conditionalFormatting>
  <conditionalFormatting sqref="D8">
    <cfRule type="cellIs" dxfId="6747" priority="7280" operator="lessThan">
      <formula>0</formula>
    </cfRule>
  </conditionalFormatting>
  <conditionalFormatting sqref="D8">
    <cfRule type="cellIs" dxfId="6746" priority="7279" operator="lessThan">
      <formula>0</formula>
    </cfRule>
  </conditionalFormatting>
  <conditionalFormatting sqref="D8">
    <cfRule type="cellIs" dxfId="6745" priority="7278" operator="lessThan">
      <formula>0</formula>
    </cfRule>
  </conditionalFormatting>
  <conditionalFormatting sqref="D8">
    <cfRule type="cellIs" dxfId="6744" priority="7277" operator="lessThan">
      <formula>0</formula>
    </cfRule>
  </conditionalFormatting>
  <conditionalFormatting sqref="D8">
    <cfRule type="cellIs" dxfId="6743" priority="7276" operator="lessThan">
      <formula>0</formula>
    </cfRule>
  </conditionalFormatting>
  <conditionalFormatting sqref="D8">
    <cfRule type="cellIs" dxfId="6742" priority="7275" operator="lessThan">
      <formula>0</formula>
    </cfRule>
  </conditionalFormatting>
  <conditionalFormatting sqref="D8">
    <cfRule type="cellIs" dxfId="6741" priority="7274" operator="lessThan">
      <formula>0</formula>
    </cfRule>
  </conditionalFormatting>
  <conditionalFormatting sqref="D8">
    <cfRule type="cellIs" dxfId="6740" priority="7273" operator="lessThan">
      <formula>0</formula>
    </cfRule>
  </conditionalFormatting>
  <conditionalFormatting sqref="D8">
    <cfRule type="cellIs" dxfId="6739" priority="7272" operator="lessThan">
      <formula>0</formula>
    </cfRule>
  </conditionalFormatting>
  <conditionalFormatting sqref="D8">
    <cfRule type="cellIs" dxfId="6738" priority="7271" operator="lessThan">
      <formula>0</formula>
    </cfRule>
  </conditionalFormatting>
  <conditionalFormatting sqref="D8">
    <cfRule type="cellIs" dxfId="6737" priority="7270" operator="lessThan">
      <formula>0</formula>
    </cfRule>
  </conditionalFormatting>
  <conditionalFormatting sqref="D8">
    <cfRule type="cellIs" dxfId="6736" priority="7269" operator="lessThan">
      <formula>0</formula>
    </cfRule>
  </conditionalFormatting>
  <conditionalFormatting sqref="D8">
    <cfRule type="cellIs" dxfId="6735" priority="7268" operator="lessThan">
      <formula>0</formula>
    </cfRule>
  </conditionalFormatting>
  <conditionalFormatting sqref="D8">
    <cfRule type="cellIs" dxfId="6734" priority="7267" operator="lessThan">
      <formula>0</formula>
    </cfRule>
  </conditionalFormatting>
  <conditionalFormatting sqref="D8">
    <cfRule type="cellIs" dxfId="6733" priority="7266" operator="lessThan">
      <formula>0</formula>
    </cfRule>
  </conditionalFormatting>
  <conditionalFormatting sqref="D8">
    <cfRule type="cellIs" dxfId="6732" priority="7265" operator="lessThan">
      <formula>0</formula>
    </cfRule>
  </conditionalFormatting>
  <conditionalFormatting sqref="D8">
    <cfRule type="cellIs" dxfId="6731" priority="7264" operator="lessThan">
      <formula>0</formula>
    </cfRule>
  </conditionalFormatting>
  <conditionalFormatting sqref="D8">
    <cfRule type="cellIs" dxfId="6730" priority="7263" operator="lessThan">
      <formula>0</formula>
    </cfRule>
  </conditionalFormatting>
  <conditionalFormatting sqref="D8">
    <cfRule type="cellIs" dxfId="6729" priority="7262" operator="lessThan">
      <formula>0</formula>
    </cfRule>
  </conditionalFormatting>
  <conditionalFormatting sqref="D8">
    <cfRule type="cellIs" dxfId="6728" priority="7261" operator="lessThan">
      <formula>0</formula>
    </cfRule>
  </conditionalFormatting>
  <conditionalFormatting sqref="D8">
    <cfRule type="cellIs" dxfId="6727" priority="7260" operator="lessThan">
      <formula>0</formula>
    </cfRule>
  </conditionalFormatting>
  <conditionalFormatting sqref="D8">
    <cfRule type="cellIs" dxfId="6726" priority="7259" operator="lessThan">
      <formula>0</formula>
    </cfRule>
  </conditionalFormatting>
  <conditionalFormatting sqref="D8">
    <cfRule type="cellIs" dxfId="6725" priority="7258" operator="lessThan">
      <formula>0</formula>
    </cfRule>
  </conditionalFormatting>
  <conditionalFormatting sqref="D8">
    <cfRule type="cellIs" dxfId="6724" priority="7257" operator="lessThan">
      <formula>0</formula>
    </cfRule>
  </conditionalFormatting>
  <conditionalFormatting sqref="D8">
    <cfRule type="cellIs" dxfId="6723" priority="7256" operator="lessThan">
      <formula>0</formula>
    </cfRule>
  </conditionalFormatting>
  <conditionalFormatting sqref="D8">
    <cfRule type="cellIs" dxfId="6722" priority="7255" operator="lessThan">
      <formula>0</formula>
    </cfRule>
  </conditionalFormatting>
  <conditionalFormatting sqref="D8">
    <cfRule type="cellIs" dxfId="6721" priority="7254" operator="lessThan">
      <formula>0</formula>
    </cfRule>
  </conditionalFormatting>
  <conditionalFormatting sqref="D8">
    <cfRule type="cellIs" dxfId="6720" priority="7253" operator="lessThan">
      <formula>0</formula>
    </cfRule>
  </conditionalFormatting>
  <conditionalFormatting sqref="D8">
    <cfRule type="cellIs" dxfId="6719" priority="7252" operator="lessThan">
      <formula>0</formula>
    </cfRule>
  </conditionalFormatting>
  <conditionalFormatting sqref="D8">
    <cfRule type="cellIs" dxfId="6718" priority="7251" operator="lessThan">
      <formula>0</formula>
    </cfRule>
  </conditionalFormatting>
  <conditionalFormatting sqref="D8">
    <cfRule type="cellIs" dxfId="6717" priority="7250" operator="lessThan">
      <formula>0</formula>
    </cfRule>
  </conditionalFormatting>
  <conditionalFormatting sqref="D8">
    <cfRule type="cellIs" dxfId="6716" priority="7249" operator="lessThan">
      <formula>0</formula>
    </cfRule>
  </conditionalFormatting>
  <conditionalFormatting sqref="D8">
    <cfRule type="cellIs" dxfId="6715" priority="7248" operator="lessThan">
      <formula>0</formula>
    </cfRule>
  </conditionalFormatting>
  <conditionalFormatting sqref="D8">
    <cfRule type="cellIs" dxfId="6714" priority="7247" operator="lessThan">
      <formula>0</formula>
    </cfRule>
  </conditionalFormatting>
  <conditionalFormatting sqref="D8">
    <cfRule type="cellIs" dxfId="6713" priority="7246" operator="lessThan">
      <formula>0</formula>
    </cfRule>
  </conditionalFormatting>
  <conditionalFormatting sqref="D8">
    <cfRule type="cellIs" dxfId="6712" priority="7245" operator="lessThan">
      <formula>0</formula>
    </cfRule>
  </conditionalFormatting>
  <conditionalFormatting sqref="D8">
    <cfRule type="cellIs" dxfId="6711" priority="7244" operator="lessThan">
      <formula>0</formula>
    </cfRule>
  </conditionalFormatting>
  <conditionalFormatting sqref="D8">
    <cfRule type="cellIs" dxfId="6710" priority="7243" operator="lessThan">
      <formula>0</formula>
    </cfRule>
  </conditionalFormatting>
  <conditionalFormatting sqref="D8">
    <cfRule type="cellIs" dxfId="6709" priority="7242" operator="lessThan">
      <formula>0</formula>
    </cfRule>
  </conditionalFormatting>
  <conditionalFormatting sqref="D8">
    <cfRule type="cellIs" dxfId="6708" priority="7241" operator="lessThan">
      <formula>0</formula>
    </cfRule>
  </conditionalFormatting>
  <conditionalFormatting sqref="D8">
    <cfRule type="cellIs" dxfId="6707" priority="7240" operator="lessThan">
      <formula>0</formula>
    </cfRule>
  </conditionalFormatting>
  <conditionalFormatting sqref="D8">
    <cfRule type="cellIs" dxfId="6706" priority="7239" operator="lessThan">
      <formula>0</formula>
    </cfRule>
  </conditionalFormatting>
  <conditionalFormatting sqref="D8">
    <cfRule type="cellIs" dxfId="6705" priority="7238" operator="lessThan">
      <formula>0</formula>
    </cfRule>
  </conditionalFormatting>
  <conditionalFormatting sqref="D8">
    <cfRule type="cellIs" dxfId="6704" priority="7237" operator="lessThan">
      <formula>0</formula>
    </cfRule>
  </conditionalFormatting>
  <conditionalFormatting sqref="D8">
    <cfRule type="cellIs" dxfId="6703" priority="7236" operator="lessThan">
      <formula>0</formula>
    </cfRule>
  </conditionalFormatting>
  <conditionalFormatting sqref="D8">
    <cfRule type="cellIs" dxfId="6702" priority="7235" operator="lessThan">
      <formula>0</formula>
    </cfRule>
  </conditionalFormatting>
  <conditionalFormatting sqref="D8">
    <cfRule type="cellIs" dxfId="6701" priority="7234" operator="lessThan">
      <formula>0</formula>
    </cfRule>
  </conditionalFormatting>
  <conditionalFormatting sqref="D8">
    <cfRule type="cellIs" dxfId="6700" priority="7233" operator="lessThan">
      <formula>0</formula>
    </cfRule>
  </conditionalFormatting>
  <conditionalFormatting sqref="D8">
    <cfRule type="cellIs" dxfId="6699" priority="7232" operator="lessThan">
      <formula>0</formula>
    </cfRule>
  </conditionalFormatting>
  <conditionalFormatting sqref="D8">
    <cfRule type="cellIs" dxfId="6698" priority="7231" operator="lessThan">
      <formula>0</formula>
    </cfRule>
  </conditionalFormatting>
  <conditionalFormatting sqref="D8">
    <cfRule type="cellIs" dxfId="6697" priority="7230" operator="lessThan">
      <formula>0</formula>
    </cfRule>
  </conditionalFormatting>
  <conditionalFormatting sqref="D8">
    <cfRule type="cellIs" dxfId="6696" priority="7229" operator="lessThan">
      <formula>0</formula>
    </cfRule>
  </conditionalFormatting>
  <conditionalFormatting sqref="D8">
    <cfRule type="cellIs" dxfId="6695" priority="7228" operator="lessThan">
      <formula>0</formula>
    </cfRule>
  </conditionalFormatting>
  <conditionalFormatting sqref="D8">
    <cfRule type="cellIs" dxfId="6694" priority="7227" operator="lessThan">
      <formula>0</formula>
    </cfRule>
  </conditionalFormatting>
  <conditionalFormatting sqref="D8">
    <cfRule type="cellIs" dxfId="6693" priority="7226" operator="lessThan">
      <formula>0</formula>
    </cfRule>
  </conditionalFormatting>
  <conditionalFormatting sqref="D8">
    <cfRule type="cellIs" dxfId="6692" priority="7225" operator="lessThan">
      <formula>0</formula>
    </cfRule>
  </conditionalFormatting>
  <conditionalFormatting sqref="D8">
    <cfRule type="cellIs" dxfId="6691" priority="7224" operator="lessThan">
      <formula>0</formula>
    </cfRule>
  </conditionalFormatting>
  <conditionalFormatting sqref="D8">
    <cfRule type="cellIs" dxfId="6690" priority="7223" operator="lessThan">
      <formula>0</formula>
    </cfRule>
  </conditionalFormatting>
  <conditionalFormatting sqref="D8">
    <cfRule type="cellIs" dxfId="6689" priority="7222" operator="lessThan">
      <formula>0</formula>
    </cfRule>
  </conditionalFormatting>
  <conditionalFormatting sqref="D8">
    <cfRule type="cellIs" dxfId="6688" priority="7221" operator="lessThan">
      <formula>0</formula>
    </cfRule>
  </conditionalFormatting>
  <conditionalFormatting sqref="D8">
    <cfRule type="cellIs" dxfId="6687" priority="7220" operator="lessThan">
      <formula>0</formula>
    </cfRule>
  </conditionalFormatting>
  <conditionalFormatting sqref="D8">
    <cfRule type="cellIs" dxfId="6686" priority="7219" operator="lessThan">
      <formula>0</formula>
    </cfRule>
  </conditionalFormatting>
  <conditionalFormatting sqref="D8">
    <cfRule type="cellIs" dxfId="6685" priority="7218" operator="lessThan">
      <formula>0</formula>
    </cfRule>
  </conditionalFormatting>
  <conditionalFormatting sqref="D8">
    <cfRule type="cellIs" dxfId="6684" priority="7217" operator="lessThan">
      <formula>0</formula>
    </cfRule>
  </conditionalFormatting>
  <conditionalFormatting sqref="D8">
    <cfRule type="cellIs" dxfId="6683" priority="7216" operator="lessThan">
      <formula>0</formula>
    </cfRule>
  </conditionalFormatting>
  <conditionalFormatting sqref="D8">
    <cfRule type="cellIs" dxfId="6682" priority="7215" operator="lessThan">
      <formula>0</formula>
    </cfRule>
  </conditionalFormatting>
  <conditionalFormatting sqref="D8">
    <cfRule type="cellIs" dxfId="6681" priority="7214" operator="lessThan">
      <formula>0</formula>
    </cfRule>
  </conditionalFormatting>
  <conditionalFormatting sqref="D8">
    <cfRule type="cellIs" dxfId="6680" priority="7213" operator="lessThan">
      <formula>0</formula>
    </cfRule>
  </conditionalFormatting>
  <conditionalFormatting sqref="D8">
    <cfRule type="cellIs" dxfId="6679" priority="7212" operator="lessThan">
      <formula>0</formula>
    </cfRule>
  </conditionalFormatting>
  <conditionalFormatting sqref="D8">
    <cfRule type="cellIs" dxfId="6678" priority="7211" operator="lessThan">
      <formula>0</formula>
    </cfRule>
  </conditionalFormatting>
  <conditionalFormatting sqref="D8">
    <cfRule type="cellIs" dxfId="6677" priority="7210" operator="lessThan">
      <formula>0</formula>
    </cfRule>
  </conditionalFormatting>
  <conditionalFormatting sqref="D8">
    <cfRule type="cellIs" dxfId="6676" priority="7209" operator="lessThan">
      <formula>0</formula>
    </cfRule>
  </conditionalFormatting>
  <conditionalFormatting sqref="D8">
    <cfRule type="cellIs" dxfId="6675" priority="7208" operator="lessThan">
      <formula>0</formula>
    </cfRule>
  </conditionalFormatting>
  <conditionalFormatting sqref="D8">
    <cfRule type="cellIs" dxfId="6674" priority="7207" operator="lessThan">
      <formula>0</formula>
    </cfRule>
  </conditionalFormatting>
  <conditionalFormatting sqref="D8">
    <cfRule type="cellIs" dxfId="6673" priority="7206" operator="lessThan">
      <formula>0</formula>
    </cfRule>
  </conditionalFormatting>
  <conditionalFormatting sqref="D8">
    <cfRule type="cellIs" dxfId="6672" priority="7205" operator="lessThan">
      <formula>0</formula>
    </cfRule>
  </conditionalFormatting>
  <conditionalFormatting sqref="D8">
    <cfRule type="cellIs" dxfId="6671" priority="7204" operator="lessThan">
      <formula>0</formula>
    </cfRule>
  </conditionalFormatting>
  <conditionalFormatting sqref="D8">
    <cfRule type="cellIs" dxfId="6670" priority="7203" operator="lessThan">
      <formula>0</formula>
    </cfRule>
  </conditionalFormatting>
  <conditionalFormatting sqref="D8">
    <cfRule type="cellIs" dxfId="6669" priority="7202" operator="lessThan">
      <formula>0</formula>
    </cfRule>
  </conditionalFormatting>
  <conditionalFormatting sqref="D8">
    <cfRule type="cellIs" dxfId="6668" priority="7201" operator="lessThan">
      <formula>0</formula>
    </cfRule>
  </conditionalFormatting>
  <conditionalFormatting sqref="D8">
    <cfRule type="cellIs" dxfId="6667" priority="7200" operator="lessThan">
      <formula>0</formula>
    </cfRule>
  </conditionalFormatting>
  <conditionalFormatting sqref="D8">
    <cfRule type="cellIs" dxfId="6666" priority="7199" operator="lessThan">
      <formula>0</formula>
    </cfRule>
  </conditionalFormatting>
  <conditionalFormatting sqref="D8">
    <cfRule type="cellIs" dxfId="6665" priority="7198" operator="lessThan">
      <formula>0</formula>
    </cfRule>
  </conditionalFormatting>
  <conditionalFormatting sqref="D8">
    <cfRule type="cellIs" dxfId="6664" priority="7197" operator="lessThan">
      <formula>0</formula>
    </cfRule>
  </conditionalFormatting>
  <conditionalFormatting sqref="D8">
    <cfRule type="cellIs" dxfId="6663" priority="7196" operator="lessThan">
      <formula>0</formula>
    </cfRule>
  </conditionalFormatting>
  <conditionalFormatting sqref="D8">
    <cfRule type="cellIs" dxfId="6662" priority="7195" operator="lessThan">
      <formula>0</formula>
    </cfRule>
  </conditionalFormatting>
  <conditionalFormatting sqref="D8">
    <cfRule type="cellIs" dxfId="6661" priority="7194" operator="lessThan">
      <formula>0</formula>
    </cfRule>
  </conditionalFormatting>
  <conditionalFormatting sqref="D8">
    <cfRule type="cellIs" dxfId="6660" priority="7193" operator="lessThan">
      <formula>0</formula>
    </cfRule>
  </conditionalFormatting>
  <conditionalFormatting sqref="D8">
    <cfRule type="cellIs" dxfId="6659" priority="7192" operator="lessThan">
      <formula>0</formula>
    </cfRule>
  </conditionalFormatting>
  <conditionalFormatting sqref="D8">
    <cfRule type="cellIs" dxfId="6658" priority="7191" operator="lessThan">
      <formula>0</formula>
    </cfRule>
  </conditionalFormatting>
  <conditionalFormatting sqref="D8">
    <cfRule type="cellIs" dxfId="6657" priority="7190" operator="lessThan">
      <formula>0</formula>
    </cfRule>
  </conditionalFormatting>
  <conditionalFormatting sqref="D8">
    <cfRule type="cellIs" dxfId="6656" priority="7189" operator="lessThan">
      <formula>0</formula>
    </cfRule>
  </conditionalFormatting>
  <conditionalFormatting sqref="D8">
    <cfRule type="cellIs" dxfId="6655" priority="7188" operator="lessThan">
      <formula>0</formula>
    </cfRule>
  </conditionalFormatting>
  <conditionalFormatting sqref="D8">
    <cfRule type="cellIs" dxfId="6654" priority="7187" operator="lessThan">
      <formula>0</formula>
    </cfRule>
  </conditionalFormatting>
  <conditionalFormatting sqref="D8">
    <cfRule type="cellIs" dxfId="6653" priority="7186" operator="lessThan">
      <formula>0</formula>
    </cfRule>
  </conditionalFormatting>
  <conditionalFormatting sqref="D8">
    <cfRule type="cellIs" dxfId="6652" priority="7185" operator="lessThan">
      <formula>0</formula>
    </cfRule>
  </conditionalFormatting>
  <conditionalFormatting sqref="D8">
    <cfRule type="cellIs" dxfId="6651" priority="7184" operator="lessThan">
      <formula>0</formula>
    </cfRule>
  </conditionalFormatting>
  <conditionalFormatting sqref="D8">
    <cfRule type="cellIs" dxfId="6650" priority="7183" operator="lessThan">
      <formula>0</formula>
    </cfRule>
  </conditionalFormatting>
  <conditionalFormatting sqref="D8">
    <cfRule type="cellIs" dxfId="6649" priority="7182" operator="lessThan">
      <formula>0</formula>
    </cfRule>
  </conditionalFormatting>
  <conditionalFormatting sqref="D8">
    <cfRule type="cellIs" dxfId="6648" priority="7181" operator="lessThan">
      <formula>0</formula>
    </cfRule>
  </conditionalFormatting>
  <conditionalFormatting sqref="D8">
    <cfRule type="cellIs" dxfId="6647" priority="7180" operator="lessThan">
      <formula>0</formula>
    </cfRule>
  </conditionalFormatting>
  <conditionalFormatting sqref="D8">
    <cfRule type="cellIs" dxfId="6646" priority="7179" operator="lessThan">
      <formula>0</formula>
    </cfRule>
  </conditionalFormatting>
  <conditionalFormatting sqref="D8">
    <cfRule type="cellIs" dxfId="6645" priority="7178" operator="lessThan">
      <formula>0</formula>
    </cfRule>
  </conditionalFormatting>
  <conditionalFormatting sqref="D8">
    <cfRule type="cellIs" dxfId="6644" priority="7177" operator="lessThan">
      <formula>0</formula>
    </cfRule>
  </conditionalFormatting>
  <conditionalFormatting sqref="D8">
    <cfRule type="cellIs" dxfId="6643" priority="7176" operator="lessThan">
      <formula>0</formula>
    </cfRule>
  </conditionalFormatting>
  <conditionalFormatting sqref="D8">
    <cfRule type="cellIs" dxfId="6642" priority="7175" operator="lessThan">
      <formula>0</formula>
    </cfRule>
  </conditionalFormatting>
  <conditionalFormatting sqref="D8">
    <cfRule type="cellIs" dxfId="6641" priority="7174" operator="lessThan">
      <formula>0</formula>
    </cfRule>
  </conditionalFormatting>
  <conditionalFormatting sqref="D8">
    <cfRule type="cellIs" dxfId="6640" priority="7173" operator="lessThan">
      <formula>0</formula>
    </cfRule>
  </conditionalFormatting>
  <conditionalFormatting sqref="D8">
    <cfRule type="cellIs" dxfId="6639" priority="7172" operator="lessThan">
      <formula>0</formula>
    </cfRule>
  </conditionalFormatting>
  <conditionalFormatting sqref="D8">
    <cfRule type="cellIs" dxfId="6638" priority="7171" operator="lessThan">
      <formula>0</formula>
    </cfRule>
  </conditionalFormatting>
  <conditionalFormatting sqref="D8">
    <cfRule type="cellIs" dxfId="6637" priority="7170" operator="lessThan">
      <formula>0</formula>
    </cfRule>
  </conditionalFormatting>
  <conditionalFormatting sqref="D8">
    <cfRule type="cellIs" dxfId="6636" priority="7169" operator="lessThan">
      <formula>0</formula>
    </cfRule>
  </conditionalFormatting>
  <conditionalFormatting sqref="D8">
    <cfRule type="cellIs" dxfId="6635" priority="7168" operator="lessThan">
      <formula>0</formula>
    </cfRule>
  </conditionalFormatting>
  <conditionalFormatting sqref="D8">
    <cfRule type="cellIs" dxfId="6634" priority="7167" operator="lessThan">
      <formula>0</formula>
    </cfRule>
  </conditionalFormatting>
  <conditionalFormatting sqref="D8">
    <cfRule type="cellIs" dxfId="6633" priority="7166" operator="lessThan">
      <formula>0</formula>
    </cfRule>
  </conditionalFormatting>
  <conditionalFormatting sqref="D8">
    <cfRule type="cellIs" dxfId="6632" priority="7165" operator="lessThan">
      <formula>0</formula>
    </cfRule>
  </conditionalFormatting>
  <conditionalFormatting sqref="D8">
    <cfRule type="cellIs" dxfId="6631" priority="7164" operator="lessThan">
      <formula>0</formula>
    </cfRule>
  </conditionalFormatting>
  <conditionalFormatting sqref="D8">
    <cfRule type="cellIs" dxfId="6630" priority="7163" operator="lessThan">
      <formula>0</formula>
    </cfRule>
  </conditionalFormatting>
  <conditionalFormatting sqref="D8">
    <cfRule type="cellIs" dxfId="6629" priority="7162" operator="lessThan">
      <formula>0</formula>
    </cfRule>
  </conditionalFormatting>
  <conditionalFormatting sqref="D8">
    <cfRule type="cellIs" dxfId="6628" priority="7161" operator="lessThan">
      <formula>0</formula>
    </cfRule>
  </conditionalFormatting>
  <conditionalFormatting sqref="D8">
    <cfRule type="cellIs" dxfId="6627" priority="7160" operator="lessThan">
      <formula>0</formula>
    </cfRule>
  </conditionalFormatting>
  <conditionalFormatting sqref="D8">
    <cfRule type="cellIs" dxfId="6626" priority="7159" operator="lessThan">
      <formula>0</formula>
    </cfRule>
  </conditionalFormatting>
  <conditionalFormatting sqref="D8">
    <cfRule type="cellIs" dxfId="6625" priority="7158" operator="lessThan">
      <formula>0</formula>
    </cfRule>
  </conditionalFormatting>
  <conditionalFormatting sqref="D8">
    <cfRule type="cellIs" dxfId="6624" priority="7157" operator="lessThan">
      <formula>0</formula>
    </cfRule>
  </conditionalFormatting>
  <conditionalFormatting sqref="D8">
    <cfRule type="cellIs" dxfId="6623" priority="7156" operator="lessThan">
      <formula>0</formula>
    </cfRule>
  </conditionalFormatting>
  <conditionalFormatting sqref="D8">
    <cfRule type="cellIs" dxfId="6622" priority="7155" operator="lessThan">
      <formula>0</formula>
    </cfRule>
  </conditionalFormatting>
  <conditionalFormatting sqref="D8">
    <cfRule type="cellIs" dxfId="6621" priority="7154" operator="lessThan">
      <formula>0</formula>
    </cfRule>
  </conditionalFormatting>
  <conditionalFormatting sqref="D8">
    <cfRule type="cellIs" dxfId="6620" priority="7153" operator="lessThan">
      <formula>0</formula>
    </cfRule>
  </conditionalFormatting>
  <conditionalFormatting sqref="D8">
    <cfRule type="cellIs" dxfId="6619" priority="7152" operator="lessThan">
      <formula>0</formula>
    </cfRule>
  </conditionalFormatting>
  <conditionalFormatting sqref="D8">
    <cfRule type="cellIs" dxfId="6618" priority="7151" operator="lessThan">
      <formula>0</formula>
    </cfRule>
  </conditionalFormatting>
  <conditionalFormatting sqref="D8">
    <cfRule type="cellIs" dxfId="6617" priority="7150" operator="lessThan">
      <formula>0</formula>
    </cfRule>
  </conditionalFormatting>
  <conditionalFormatting sqref="D8">
    <cfRule type="cellIs" dxfId="6616" priority="7149" operator="lessThan">
      <formula>0</formula>
    </cfRule>
  </conditionalFormatting>
  <conditionalFormatting sqref="D8">
    <cfRule type="cellIs" dxfId="6615" priority="7148" operator="lessThan">
      <formula>0</formula>
    </cfRule>
  </conditionalFormatting>
  <conditionalFormatting sqref="D8">
    <cfRule type="cellIs" dxfId="6614" priority="7147" operator="lessThan">
      <formula>0</formula>
    </cfRule>
  </conditionalFormatting>
  <conditionalFormatting sqref="D8">
    <cfRule type="cellIs" dxfId="6613" priority="7146" operator="lessThan">
      <formula>0</formula>
    </cfRule>
  </conditionalFormatting>
  <conditionalFormatting sqref="D8">
    <cfRule type="cellIs" dxfId="6612" priority="7145" operator="lessThan">
      <formula>0</formula>
    </cfRule>
  </conditionalFormatting>
  <conditionalFormatting sqref="D8">
    <cfRule type="cellIs" dxfId="6611" priority="7144" operator="lessThan">
      <formula>0</formula>
    </cfRule>
  </conditionalFormatting>
  <conditionalFormatting sqref="D8">
    <cfRule type="cellIs" dxfId="6610" priority="7143" operator="lessThan">
      <formula>0</formula>
    </cfRule>
  </conditionalFormatting>
  <conditionalFormatting sqref="D8">
    <cfRule type="cellIs" dxfId="6609" priority="7142" operator="lessThan">
      <formula>0</formula>
    </cfRule>
  </conditionalFormatting>
  <conditionalFormatting sqref="D8">
    <cfRule type="cellIs" dxfId="6608" priority="7141" operator="lessThan">
      <formula>0</formula>
    </cfRule>
  </conditionalFormatting>
  <conditionalFormatting sqref="D8">
    <cfRule type="cellIs" dxfId="6607" priority="7140" operator="lessThan">
      <formula>0</formula>
    </cfRule>
  </conditionalFormatting>
  <conditionalFormatting sqref="D8">
    <cfRule type="cellIs" dxfId="6606" priority="7139" operator="lessThan">
      <formula>0</formula>
    </cfRule>
  </conditionalFormatting>
  <conditionalFormatting sqref="D8">
    <cfRule type="cellIs" dxfId="6605" priority="7138" operator="lessThan">
      <formula>0</formula>
    </cfRule>
  </conditionalFormatting>
  <conditionalFormatting sqref="D8">
    <cfRule type="cellIs" dxfId="6604" priority="7137" operator="lessThan">
      <formula>0</formula>
    </cfRule>
  </conditionalFormatting>
  <conditionalFormatting sqref="D8">
    <cfRule type="cellIs" dxfId="6603" priority="7136" operator="lessThan">
      <formula>0</formula>
    </cfRule>
  </conditionalFormatting>
  <conditionalFormatting sqref="D8">
    <cfRule type="cellIs" dxfId="6602" priority="7135" operator="lessThan">
      <formula>0</formula>
    </cfRule>
  </conditionalFormatting>
  <conditionalFormatting sqref="D8">
    <cfRule type="cellIs" dxfId="6601" priority="7134" operator="lessThan">
      <formula>0</formula>
    </cfRule>
  </conditionalFormatting>
  <conditionalFormatting sqref="D8">
    <cfRule type="cellIs" dxfId="6600" priority="7133" operator="lessThan">
      <formula>0</formula>
    </cfRule>
  </conditionalFormatting>
  <conditionalFormatting sqref="D8">
    <cfRule type="cellIs" dxfId="6599" priority="7132" operator="lessThan">
      <formula>0</formula>
    </cfRule>
  </conditionalFormatting>
  <conditionalFormatting sqref="D8">
    <cfRule type="cellIs" dxfId="6598" priority="7131" operator="lessThan">
      <formula>0</formula>
    </cfRule>
  </conditionalFormatting>
  <conditionalFormatting sqref="D8">
    <cfRule type="cellIs" dxfId="6597" priority="7130" operator="lessThan">
      <formula>0</formula>
    </cfRule>
  </conditionalFormatting>
  <conditionalFormatting sqref="D8">
    <cfRule type="cellIs" dxfId="6596" priority="7129" operator="lessThan">
      <formula>0</formula>
    </cfRule>
  </conditionalFormatting>
  <conditionalFormatting sqref="D8">
    <cfRule type="cellIs" dxfId="6595" priority="7128" operator="lessThan">
      <formula>0</formula>
    </cfRule>
  </conditionalFormatting>
  <conditionalFormatting sqref="D8">
    <cfRule type="cellIs" dxfId="6594" priority="7127" operator="lessThan">
      <formula>0</formula>
    </cfRule>
  </conditionalFormatting>
  <conditionalFormatting sqref="D8">
    <cfRule type="cellIs" dxfId="6593" priority="7126" operator="lessThan">
      <formula>0</formula>
    </cfRule>
  </conditionalFormatting>
  <conditionalFormatting sqref="D8">
    <cfRule type="cellIs" dxfId="6592" priority="7125" operator="lessThan">
      <formula>0</formula>
    </cfRule>
  </conditionalFormatting>
  <conditionalFormatting sqref="D8">
    <cfRule type="cellIs" dxfId="6591" priority="7124" operator="lessThan">
      <formula>0</formula>
    </cfRule>
  </conditionalFormatting>
  <conditionalFormatting sqref="D8">
    <cfRule type="cellIs" dxfId="6590" priority="7123" operator="lessThan">
      <formula>0</formula>
    </cfRule>
  </conditionalFormatting>
  <conditionalFormatting sqref="D8">
    <cfRule type="cellIs" dxfId="6589" priority="7122" operator="lessThan">
      <formula>0</formula>
    </cfRule>
  </conditionalFormatting>
  <conditionalFormatting sqref="D8">
    <cfRule type="cellIs" dxfId="6588" priority="7121" operator="lessThan">
      <formula>0</formula>
    </cfRule>
  </conditionalFormatting>
  <conditionalFormatting sqref="D8">
    <cfRule type="cellIs" dxfId="6587" priority="7120" operator="lessThan">
      <formula>0</formula>
    </cfRule>
  </conditionalFormatting>
  <conditionalFormatting sqref="D8">
    <cfRule type="cellIs" dxfId="6586" priority="7119" operator="lessThan">
      <formula>0</formula>
    </cfRule>
  </conditionalFormatting>
  <conditionalFormatting sqref="D8">
    <cfRule type="cellIs" dxfId="6585" priority="7118" operator="lessThan">
      <formula>0</formula>
    </cfRule>
  </conditionalFormatting>
  <conditionalFormatting sqref="D8">
    <cfRule type="cellIs" dxfId="6584" priority="7117" operator="lessThan">
      <formula>0</formula>
    </cfRule>
  </conditionalFormatting>
  <conditionalFormatting sqref="D8">
    <cfRule type="cellIs" dxfId="6583" priority="7116" operator="lessThan">
      <formula>0</formula>
    </cfRule>
  </conditionalFormatting>
  <conditionalFormatting sqref="D8">
    <cfRule type="cellIs" dxfId="6582" priority="7115" operator="lessThan">
      <formula>0</formula>
    </cfRule>
  </conditionalFormatting>
  <conditionalFormatting sqref="D8">
    <cfRule type="cellIs" dxfId="6581" priority="7114" operator="lessThan">
      <formula>0</formula>
    </cfRule>
  </conditionalFormatting>
  <conditionalFormatting sqref="D8">
    <cfRule type="cellIs" dxfId="6580" priority="7113" operator="lessThan">
      <formula>0</formula>
    </cfRule>
  </conditionalFormatting>
  <conditionalFormatting sqref="D8">
    <cfRule type="cellIs" dxfId="6579" priority="7112" operator="lessThan">
      <formula>0</formula>
    </cfRule>
  </conditionalFormatting>
  <conditionalFormatting sqref="D8">
    <cfRule type="cellIs" dxfId="6578" priority="7111" operator="lessThan">
      <formula>0</formula>
    </cfRule>
  </conditionalFormatting>
  <conditionalFormatting sqref="D8">
    <cfRule type="cellIs" dxfId="6577" priority="7110" operator="lessThan">
      <formula>0</formula>
    </cfRule>
  </conditionalFormatting>
  <conditionalFormatting sqref="D8">
    <cfRule type="cellIs" dxfId="6576" priority="7109" operator="lessThan">
      <formula>0</formula>
    </cfRule>
  </conditionalFormatting>
  <conditionalFormatting sqref="D8">
    <cfRule type="cellIs" dxfId="6575" priority="7108" operator="lessThan">
      <formula>0</formula>
    </cfRule>
  </conditionalFormatting>
  <conditionalFormatting sqref="D8">
    <cfRule type="cellIs" dxfId="6574" priority="7107" operator="lessThan">
      <formula>0</formula>
    </cfRule>
  </conditionalFormatting>
  <conditionalFormatting sqref="D8">
    <cfRule type="cellIs" dxfId="6573" priority="7106" operator="lessThan">
      <formula>0</formula>
    </cfRule>
  </conditionalFormatting>
  <conditionalFormatting sqref="D8">
    <cfRule type="cellIs" dxfId="6572" priority="7105" operator="lessThan">
      <formula>0</formula>
    </cfRule>
  </conditionalFormatting>
  <conditionalFormatting sqref="D8">
    <cfRule type="cellIs" dxfId="6571" priority="7104" operator="lessThan">
      <formula>0</formula>
    </cfRule>
  </conditionalFormatting>
  <conditionalFormatting sqref="D8">
    <cfRule type="cellIs" dxfId="6570" priority="7103" operator="lessThan">
      <formula>0</formula>
    </cfRule>
  </conditionalFormatting>
  <conditionalFormatting sqref="D8">
    <cfRule type="cellIs" dxfId="6569" priority="7102" operator="lessThan">
      <formula>0</formula>
    </cfRule>
  </conditionalFormatting>
  <conditionalFormatting sqref="D8">
    <cfRule type="cellIs" dxfId="6568" priority="7101" operator="lessThan">
      <formula>0</formula>
    </cfRule>
  </conditionalFormatting>
  <conditionalFormatting sqref="D8">
    <cfRule type="cellIs" dxfId="6567" priority="7100" operator="lessThan">
      <formula>0</formula>
    </cfRule>
  </conditionalFormatting>
  <conditionalFormatting sqref="D8">
    <cfRule type="cellIs" dxfId="6566" priority="7099" operator="lessThan">
      <formula>0</formula>
    </cfRule>
  </conditionalFormatting>
  <conditionalFormatting sqref="D8">
    <cfRule type="cellIs" dxfId="6565" priority="7098" operator="lessThan">
      <formula>0</formula>
    </cfRule>
  </conditionalFormatting>
  <conditionalFormatting sqref="D8">
    <cfRule type="cellIs" dxfId="6564" priority="7097" operator="lessThan">
      <formula>0</formula>
    </cfRule>
  </conditionalFormatting>
  <conditionalFormatting sqref="D8">
    <cfRule type="cellIs" dxfId="6563" priority="7096" operator="lessThan">
      <formula>0</formula>
    </cfRule>
  </conditionalFormatting>
  <conditionalFormatting sqref="D8">
    <cfRule type="cellIs" dxfId="6562" priority="7095" operator="lessThan">
      <formula>0</formula>
    </cfRule>
  </conditionalFormatting>
  <conditionalFormatting sqref="D8">
    <cfRule type="cellIs" dxfId="6561" priority="7094" operator="lessThan">
      <formula>0</formula>
    </cfRule>
  </conditionalFormatting>
  <conditionalFormatting sqref="D8">
    <cfRule type="cellIs" dxfId="6560" priority="7093" operator="lessThan">
      <formula>0</formula>
    </cfRule>
  </conditionalFormatting>
  <conditionalFormatting sqref="D8">
    <cfRule type="cellIs" dxfId="6559" priority="7092" operator="lessThan">
      <formula>0</formula>
    </cfRule>
  </conditionalFormatting>
  <conditionalFormatting sqref="D8">
    <cfRule type="cellIs" dxfId="6558" priority="7091" operator="lessThan">
      <formula>0</formula>
    </cfRule>
  </conditionalFormatting>
  <conditionalFormatting sqref="D8">
    <cfRule type="cellIs" dxfId="6557" priority="7090" operator="lessThan">
      <formula>0</formula>
    </cfRule>
  </conditionalFormatting>
  <conditionalFormatting sqref="D8">
    <cfRule type="cellIs" dxfId="6556" priority="7089" operator="lessThan">
      <formula>0</formula>
    </cfRule>
  </conditionalFormatting>
  <conditionalFormatting sqref="D8">
    <cfRule type="cellIs" dxfId="6555" priority="7088" operator="lessThan">
      <formula>0</formula>
    </cfRule>
  </conditionalFormatting>
  <conditionalFormatting sqref="D8">
    <cfRule type="cellIs" dxfId="6554" priority="7087" operator="lessThan">
      <formula>0</formula>
    </cfRule>
  </conditionalFormatting>
  <conditionalFormatting sqref="D8">
    <cfRule type="cellIs" dxfId="6553" priority="7086" operator="lessThan">
      <formula>0</formula>
    </cfRule>
  </conditionalFormatting>
  <conditionalFormatting sqref="D8">
    <cfRule type="cellIs" dxfId="6552" priority="7085" operator="lessThan">
      <formula>0</formula>
    </cfRule>
  </conditionalFormatting>
  <conditionalFormatting sqref="D8">
    <cfRule type="cellIs" dxfId="6551" priority="7084" operator="lessThan">
      <formula>0</formula>
    </cfRule>
  </conditionalFormatting>
  <conditionalFormatting sqref="D8">
    <cfRule type="cellIs" dxfId="6550" priority="7083" operator="lessThan">
      <formula>0</formula>
    </cfRule>
  </conditionalFormatting>
  <conditionalFormatting sqref="D8">
    <cfRule type="cellIs" dxfId="6549" priority="7082" operator="lessThan">
      <formula>0</formula>
    </cfRule>
  </conditionalFormatting>
  <conditionalFormatting sqref="D8">
    <cfRule type="cellIs" dxfId="6548" priority="7081" operator="lessThan">
      <formula>0</formula>
    </cfRule>
  </conditionalFormatting>
  <conditionalFormatting sqref="D8">
    <cfRule type="cellIs" dxfId="6547" priority="7080" operator="lessThan">
      <formula>0</formula>
    </cfRule>
  </conditionalFormatting>
  <conditionalFormatting sqref="D8">
    <cfRule type="cellIs" dxfId="6546" priority="7079" operator="lessThan">
      <formula>0</formula>
    </cfRule>
  </conditionalFormatting>
  <conditionalFormatting sqref="D8">
    <cfRule type="cellIs" dxfId="6545" priority="7078" operator="lessThan">
      <formula>0</formula>
    </cfRule>
  </conditionalFormatting>
  <conditionalFormatting sqref="D8">
    <cfRule type="cellIs" dxfId="6544" priority="7077" operator="lessThan">
      <formula>0</formula>
    </cfRule>
  </conditionalFormatting>
  <conditionalFormatting sqref="D8">
    <cfRule type="cellIs" dxfId="6543" priority="7076" operator="lessThan">
      <formula>0</formula>
    </cfRule>
  </conditionalFormatting>
  <conditionalFormatting sqref="D8">
    <cfRule type="cellIs" dxfId="6542" priority="7075" operator="lessThan">
      <formula>0</formula>
    </cfRule>
  </conditionalFormatting>
  <conditionalFormatting sqref="D8">
    <cfRule type="cellIs" dxfId="6541" priority="7074" operator="lessThan">
      <formula>0</formula>
    </cfRule>
  </conditionalFormatting>
  <conditionalFormatting sqref="D8">
    <cfRule type="cellIs" dxfId="6540" priority="7073" operator="lessThan">
      <formula>0</formula>
    </cfRule>
  </conditionalFormatting>
  <conditionalFormatting sqref="D8">
    <cfRule type="cellIs" dxfId="6539" priority="7072" operator="lessThan">
      <formula>0</formula>
    </cfRule>
  </conditionalFormatting>
  <conditionalFormatting sqref="D8">
    <cfRule type="cellIs" dxfId="6538" priority="7071" operator="lessThan">
      <formula>0</formula>
    </cfRule>
  </conditionalFormatting>
  <conditionalFormatting sqref="D8">
    <cfRule type="cellIs" dxfId="6537" priority="7070" operator="lessThan">
      <formula>0</formula>
    </cfRule>
  </conditionalFormatting>
  <conditionalFormatting sqref="D8">
    <cfRule type="cellIs" dxfId="6536" priority="7069" operator="lessThan">
      <formula>0</formula>
    </cfRule>
  </conditionalFormatting>
  <conditionalFormatting sqref="D8">
    <cfRule type="cellIs" dxfId="6535" priority="7068" operator="lessThan">
      <formula>0</formula>
    </cfRule>
  </conditionalFormatting>
  <conditionalFormatting sqref="D8">
    <cfRule type="cellIs" dxfId="6534" priority="7067" operator="lessThan">
      <formula>0</formula>
    </cfRule>
  </conditionalFormatting>
  <conditionalFormatting sqref="D8">
    <cfRule type="cellIs" dxfId="6533" priority="7066" operator="lessThan">
      <formula>0</formula>
    </cfRule>
  </conditionalFormatting>
  <conditionalFormatting sqref="D8">
    <cfRule type="cellIs" dxfId="6532" priority="7065" operator="lessThan">
      <formula>0</formula>
    </cfRule>
  </conditionalFormatting>
  <conditionalFormatting sqref="D8">
    <cfRule type="cellIs" dxfId="6531" priority="7064" operator="lessThan">
      <formula>0</formula>
    </cfRule>
  </conditionalFormatting>
  <conditionalFormatting sqref="D8">
    <cfRule type="cellIs" dxfId="6530" priority="7063" operator="lessThan">
      <formula>0</formula>
    </cfRule>
  </conditionalFormatting>
  <conditionalFormatting sqref="D8">
    <cfRule type="cellIs" dxfId="6529" priority="7062" operator="lessThan">
      <formula>0</formula>
    </cfRule>
  </conditionalFormatting>
  <conditionalFormatting sqref="D8">
    <cfRule type="cellIs" dxfId="6528" priority="7061" operator="lessThan">
      <formula>0</formula>
    </cfRule>
  </conditionalFormatting>
  <conditionalFormatting sqref="D8">
    <cfRule type="cellIs" dxfId="6527" priority="7060" operator="lessThan">
      <formula>0</formula>
    </cfRule>
  </conditionalFormatting>
  <conditionalFormatting sqref="D8">
    <cfRule type="cellIs" dxfId="6526" priority="7059" operator="lessThan">
      <formula>0</formula>
    </cfRule>
  </conditionalFormatting>
  <conditionalFormatting sqref="D8">
    <cfRule type="cellIs" dxfId="6525" priority="7058" operator="lessThan">
      <formula>0</formula>
    </cfRule>
  </conditionalFormatting>
  <conditionalFormatting sqref="D8">
    <cfRule type="cellIs" dxfId="6524" priority="7057" operator="lessThan">
      <formula>0</formula>
    </cfRule>
  </conditionalFormatting>
  <conditionalFormatting sqref="D8">
    <cfRule type="cellIs" dxfId="6523" priority="7056" operator="lessThan">
      <formula>0</formula>
    </cfRule>
  </conditionalFormatting>
  <conditionalFormatting sqref="D8">
    <cfRule type="cellIs" dxfId="6522" priority="7055" operator="lessThan">
      <formula>0</formula>
    </cfRule>
  </conditionalFormatting>
  <conditionalFormatting sqref="D8">
    <cfRule type="cellIs" dxfId="6521" priority="7054" operator="lessThan">
      <formula>0</formula>
    </cfRule>
  </conditionalFormatting>
  <conditionalFormatting sqref="D8">
    <cfRule type="cellIs" dxfId="6520" priority="7053" operator="lessThan">
      <formula>0</formula>
    </cfRule>
  </conditionalFormatting>
  <conditionalFormatting sqref="D8">
    <cfRule type="cellIs" dxfId="6519" priority="7052" operator="lessThan">
      <formula>0</formula>
    </cfRule>
  </conditionalFormatting>
  <conditionalFormatting sqref="D8">
    <cfRule type="cellIs" dxfId="6518" priority="7051" operator="lessThan">
      <formula>0</formula>
    </cfRule>
  </conditionalFormatting>
  <conditionalFormatting sqref="D8">
    <cfRule type="cellIs" dxfId="6517" priority="7050" operator="lessThan">
      <formula>0</formula>
    </cfRule>
  </conditionalFormatting>
  <conditionalFormatting sqref="D8">
    <cfRule type="cellIs" dxfId="6516" priority="7049" operator="lessThan">
      <formula>0</formula>
    </cfRule>
  </conditionalFormatting>
  <conditionalFormatting sqref="D8">
    <cfRule type="cellIs" dxfId="6515" priority="7048" operator="lessThan">
      <formula>0</formula>
    </cfRule>
  </conditionalFormatting>
  <conditionalFormatting sqref="D8">
    <cfRule type="cellIs" dxfId="6514" priority="7047" operator="lessThan">
      <formula>0</formula>
    </cfRule>
  </conditionalFormatting>
  <conditionalFormatting sqref="D8">
    <cfRule type="cellIs" dxfId="6513" priority="7046" operator="lessThan">
      <formula>0</formula>
    </cfRule>
  </conditionalFormatting>
  <conditionalFormatting sqref="D8">
    <cfRule type="cellIs" dxfId="6512" priority="7045" operator="lessThan">
      <formula>0</formula>
    </cfRule>
  </conditionalFormatting>
  <conditionalFormatting sqref="D8">
    <cfRule type="cellIs" dxfId="6511" priority="7044" operator="lessThan">
      <formula>0</formula>
    </cfRule>
  </conditionalFormatting>
  <conditionalFormatting sqref="D8">
    <cfRule type="cellIs" dxfId="6510" priority="7043" operator="lessThan">
      <formula>0</formula>
    </cfRule>
  </conditionalFormatting>
  <conditionalFormatting sqref="D8">
    <cfRule type="cellIs" dxfId="6509" priority="7042" operator="lessThan">
      <formula>0</formula>
    </cfRule>
  </conditionalFormatting>
  <conditionalFormatting sqref="D8">
    <cfRule type="cellIs" dxfId="6508" priority="7041" operator="lessThan">
      <formula>0</formula>
    </cfRule>
  </conditionalFormatting>
  <conditionalFormatting sqref="D8">
    <cfRule type="cellIs" dxfId="6507" priority="7040" operator="lessThan">
      <formula>0</formula>
    </cfRule>
  </conditionalFormatting>
  <conditionalFormatting sqref="D8">
    <cfRule type="cellIs" dxfId="6506" priority="7039" operator="lessThan">
      <formula>0</formula>
    </cfRule>
  </conditionalFormatting>
  <conditionalFormatting sqref="D8">
    <cfRule type="cellIs" dxfId="6505" priority="7038" operator="lessThan">
      <formula>0</formula>
    </cfRule>
  </conditionalFormatting>
  <conditionalFormatting sqref="D8">
    <cfRule type="cellIs" dxfId="6504" priority="7037" operator="lessThan">
      <formula>0</formula>
    </cfRule>
  </conditionalFormatting>
  <conditionalFormatting sqref="D8">
    <cfRule type="cellIs" dxfId="6503" priority="7036" operator="lessThan">
      <formula>0</formula>
    </cfRule>
  </conditionalFormatting>
  <conditionalFormatting sqref="D8">
    <cfRule type="cellIs" dxfId="6502" priority="7035" operator="lessThan">
      <formula>0</formula>
    </cfRule>
  </conditionalFormatting>
  <conditionalFormatting sqref="D8">
    <cfRule type="cellIs" dxfId="6501" priority="7034" operator="lessThan">
      <formula>0</formula>
    </cfRule>
  </conditionalFormatting>
  <conditionalFormatting sqref="D8">
    <cfRule type="cellIs" dxfId="6500" priority="7033" operator="lessThan">
      <formula>0</formula>
    </cfRule>
  </conditionalFormatting>
  <conditionalFormatting sqref="D8">
    <cfRule type="cellIs" dxfId="6499" priority="7032" operator="lessThan">
      <formula>0</formula>
    </cfRule>
  </conditionalFormatting>
  <conditionalFormatting sqref="D8">
    <cfRule type="cellIs" dxfId="6498" priority="7031" operator="lessThan">
      <formula>0</formula>
    </cfRule>
  </conditionalFormatting>
  <conditionalFormatting sqref="D8">
    <cfRule type="cellIs" dxfId="6497" priority="7030" operator="lessThan">
      <formula>0</formula>
    </cfRule>
  </conditionalFormatting>
  <conditionalFormatting sqref="D8">
    <cfRule type="cellIs" dxfId="6496" priority="7029" operator="lessThan">
      <formula>0</formula>
    </cfRule>
  </conditionalFormatting>
  <conditionalFormatting sqref="D8">
    <cfRule type="cellIs" dxfId="6495" priority="7028" operator="lessThan">
      <formula>0</formula>
    </cfRule>
  </conditionalFormatting>
  <conditionalFormatting sqref="D8">
    <cfRule type="cellIs" dxfId="6494" priority="7027" operator="lessThan">
      <formula>0</formula>
    </cfRule>
  </conditionalFormatting>
  <conditionalFormatting sqref="D8">
    <cfRule type="cellIs" dxfId="6493" priority="7026" operator="lessThan">
      <formula>0</formula>
    </cfRule>
  </conditionalFormatting>
  <conditionalFormatting sqref="D8">
    <cfRule type="cellIs" dxfId="6492" priority="7025" operator="lessThan">
      <formula>0</formula>
    </cfRule>
  </conditionalFormatting>
  <conditionalFormatting sqref="D8">
    <cfRule type="cellIs" dxfId="6491" priority="7024" operator="lessThan">
      <formula>0</formula>
    </cfRule>
  </conditionalFormatting>
  <conditionalFormatting sqref="D8">
    <cfRule type="cellIs" dxfId="6490" priority="7023" operator="lessThan">
      <formula>0</formula>
    </cfRule>
  </conditionalFormatting>
  <conditionalFormatting sqref="D8">
    <cfRule type="cellIs" dxfId="6489" priority="7022" operator="lessThan">
      <formula>0</formula>
    </cfRule>
  </conditionalFormatting>
  <conditionalFormatting sqref="D8">
    <cfRule type="cellIs" dxfId="6488" priority="7021" operator="lessThan">
      <formula>0</formula>
    </cfRule>
  </conditionalFormatting>
  <conditionalFormatting sqref="D8">
    <cfRule type="cellIs" dxfId="6487" priority="7020" operator="lessThan">
      <formula>0</formula>
    </cfRule>
  </conditionalFormatting>
  <conditionalFormatting sqref="D8">
    <cfRule type="cellIs" dxfId="6486" priority="7019" operator="lessThan">
      <formula>0</formula>
    </cfRule>
  </conditionalFormatting>
  <conditionalFormatting sqref="D8">
    <cfRule type="cellIs" dxfId="6485" priority="7018" operator="lessThan">
      <formula>0</formula>
    </cfRule>
  </conditionalFormatting>
  <conditionalFormatting sqref="D8">
    <cfRule type="cellIs" dxfId="6484" priority="7017" operator="lessThan">
      <formula>0</formula>
    </cfRule>
  </conditionalFormatting>
  <conditionalFormatting sqref="D8">
    <cfRule type="cellIs" dxfId="6483" priority="7016" operator="lessThan">
      <formula>0</formula>
    </cfRule>
  </conditionalFormatting>
  <conditionalFormatting sqref="D8">
    <cfRule type="cellIs" dxfId="6482" priority="7015" operator="lessThan">
      <formula>0</formula>
    </cfRule>
  </conditionalFormatting>
  <conditionalFormatting sqref="D8">
    <cfRule type="cellIs" dxfId="6481" priority="7014" operator="lessThan">
      <formula>0</formula>
    </cfRule>
  </conditionalFormatting>
  <conditionalFormatting sqref="D8">
    <cfRule type="cellIs" dxfId="6480" priority="7013" operator="lessThan">
      <formula>0</formula>
    </cfRule>
  </conditionalFormatting>
  <conditionalFormatting sqref="D8">
    <cfRule type="cellIs" dxfId="6479" priority="7012" operator="lessThan">
      <formula>0</formula>
    </cfRule>
  </conditionalFormatting>
  <conditionalFormatting sqref="D8">
    <cfRule type="cellIs" dxfId="6478" priority="7011" operator="lessThan">
      <formula>0</formula>
    </cfRule>
  </conditionalFormatting>
  <conditionalFormatting sqref="D8">
    <cfRule type="cellIs" dxfId="6477" priority="7010" operator="lessThan">
      <formula>0</formula>
    </cfRule>
  </conditionalFormatting>
  <conditionalFormatting sqref="D8">
    <cfRule type="cellIs" dxfId="6476" priority="7009" operator="lessThan">
      <formula>0</formula>
    </cfRule>
  </conditionalFormatting>
  <conditionalFormatting sqref="D8">
    <cfRule type="cellIs" dxfId="6475" priority="7008" operator="lessThan">
      <formula>0</formula>
    </cfRule>
  </conditionalFormatting>
  <conditionalFormatting sqref="D8">
    <cfRule type="cellIs" dxfId="6474" priority="7007" operator="lessThan">
      <formula>0</formula>
    </cfRule>
  </conditionalFormatting>
  <conditionalFormatting sqref="D8">
    <cfRule type="cellIs" dxfId="6473" priority="7006" operator="lessThan">
      <formula>0</formula>
    </cfRule>
  </conditionalFormatting>
  <conditionalFormatting sqref="D8">
    <cfRule type="cellIs" dxfId="6472" priority="7005" operator="lessThan">
      <formula>0</formula>
    </cfRule>
  </conditionalFormatting>
  <conditionalFormatting sqref="D8">
    <cfRule type="cellIs" dxfId="6471" priority="7004" operator="lessThan">
      <formula>0</formula>
    </cfRule>
  </conditionalFormatting>
  <conditionalFormatting sqref="D8">
    <cfRule type="cellIs" dxfId="6470" priority="7003" operator="lessThan">
      <formula>0</formula>
    </cfRule>
  </conditionalFormatting>
  <conditionalFormatting sqref="D8">
    <cfRule type="cellIs" dxfId="6469" priority="7002" operator="lessThan">
      <formula>0</formula>
    </cfRule>
  </conditionalFormatting>
  <conditionalFormatting sqref="D8">
    <cfRule type="cellIs" dxfId="6468" priority="7001" operator="lessThan">
      <formula>0</formula>
    </cfRule>
  </conditionalFormatting>
  <conditionalFormatting sqref="D8">
    <cfRule type="cellIs" dxfId="6467" priority="7000" operator="lessThan">
      <formula>0</formula>
    </cfRule>
  </conditionalFormatting>
  <conditionalFormatting sqref="D8">
    <cfRule type="cellIs" dxfId="6466" priority="6999" operator="lessThan">
      <formula>0</formula>
    </cfRule>
  </conditionalFormatting>
  <conditionalFormatting sqref="D8">
    <cfRule type="cellIs" dxfId="6465" priority="6998" operator="lessThan">
      <formula>0</formula>
    </cfRule>
  </conditionalFormatting>
  <conditionalFormatting sqref="D8">
    <cfRule type="cellIs" dxfId="6464" priority="6997" operator="lessThan">
      <formula>0</formula>
    </cfRule>
  </conditionalFormatting>
  <conditionalFormatting sqref="D8">
    <cfRule type="cellIs" dxfId="6463" priority="6996" operator="lessThan">
      <formula>0</formula>
    </cfRule>
  </conditionalFormatting>
  <conditionalFormatting sqref="D8">
    <cfRule type="cellIs" dxfId="6462" priority="6995" operator="lessThan">
      <formula>0</formula>
    </cfRule>
  </conditionalFormatting>
  <conditionalFormatting sqref="D8">
    <cfRule type="cellIs" dxfId="6461" priority="6994" operator="lessThan">
      <formula>0</formula>
    </cfRule>
  </conditionalFormatting>
  <conditionalFormatting sqref="D8">
    <cfRule type="cellIs" dxfId="6460" priority="6993" operator="lessThan">
      <formula>0</formula>
    </cfRule>
  </conditionalFormatting>
  <conditionalFormatting sqref="D8">
    <cfRule type="cellIs" dxfId="6459" priority="6992" operator="lessThan">
      <formula>0</formula>
    </cfRule>
  </conditionalFormatting>
  <conditionalFormatting sqref="D8">
    <cfRule type="cellIs" dxfId="6458" priority="6991" operator="lessThan">
      <formula>0</formula>
    </cfRule>
  </conditionalFormatting>
  <conditionalFormatting sqref="D8">
    <cfRule type="cellIs" dxfId="6457" priority="6990" operator="lessThan">
      <formula>0</formula>
    </cfRule>
  </conditionalFormatting>
  <conditionalFormatting sqref="D8">
    <cfRule type="cellIs" dxfId="6456" priority="6989" operator="lessThan">
      <formula>0</formula>
    </cfRule>
  </conditionalFormatting>
  <conditionalFormatting sqref="D8">
    <cfRule type="cellIs" dxfId="6455" priority="6988" operator="lessThan">
      <formula>0</formula>
    </cfRule>
  </conditionalFormatting>
  <conditionalFormatting sqref="D8">
    <cfRule type="cellIs" dxfId="6454" priority="6987" operator="lessThan">
      <formula>0</formula>
    </cfRule>
  </conditionalFormatting>
  <conditionalFormatting sqref="D8">
    <cfRule type="cellIs" dxfId="6453" priority="6986" operator="lessThan">
      <formula>0</formula>
    </cfRule>
  </conditionalFormatting>
  <conditionalFormatting sqref="D8">
    <cfRule type="cellIs" dxfId="6452" priority="6985" operator="lessThan">
      <formula>0</formula>
    </cfRule>
  </conditionalFormatting>
  <conditionalFormatting sqref="D8">
    <cfRule type="cellIs" dxfId="6451" priority="6984" operator="lessThan">
      <formula>0</formula>
    </cfRule>
  </conditionalFormatting>
  <conditionalFormatting sqref="D8">
    <cfRule type="cellIs" dxfId="6450" priority="6983" operator="lessThan">
      <formula>0</formula>
    </cfRule>
  </conditionalFormatting>
  <conditionalFormatting sqref="D8">
    <cfRule type="cellIs" dxfId="6449" priority="6982" operator="lessThan">
      <formula>0</formula>
    </cfRule>
  </conditionalFormatting>
  <conditionalFormatting sqref="D8">
    <cfRule type="cellIs" dxfId="6448" priority="6981" operator="lessThan">
      <formula>0</formula>
    </cfRule>
  </conditionalFormatting>
  <conditionalFormatting sqref="D8">
    <cfRule type="cellIs" dxfId="6447" priority="6980" operator="lessThan">
      <formula>0</formula>
    </cfRule>
  </conditionalFormatting>
  <conditionalFormatting sqref="D8">
    <cfRule type="cellIs" dxfId="6446" priority="6979" operator="lessThan">
      <formula>0</formula>
    </cfRule>
  </conditionalFormatting>
  <conditionalFormatting sqref="D8">
    <cfRule type="cellIs" dxfId="6445" priority="6978" operator="lessThan">
      <formula>0</formula>
    </cfRule>
  </conditionalFormatting>
  <conditionalFormatting sqref="D8">
    <cfRule type="cellIs" dxfId="6444" priority="6977" operator="lessThan">
      <formula>0</formula>
    </cfRule>
  </conditionalFormatting>
  <conditionalFormatting sqref="D8">
    <cfRule type="cellIs" dxfId="6443" priority="6976" operator="lessThan">
      <formula>0</formula>
    </cfRule>
  </conditionalFormatting>
  <conditionalFormatting sqref="D8">
    <cfRule type="cellIs" dxfId="6442" priority="6975" operator="lessThan">
      <formula>0</formula>
    </cfRule>
  </conditionalFormatting>
  <conditionalFormatting sqref="D8">
    <cfRule type="cellIs" dxfId="6441" priority="6974" operator="lessThan">
      <formula>0</formula>
    </cfRule>
  </conditionalFormatting>
  <conditionalFormatting sqref="D8">
    <cfRule type="cellIs" dxfId="6440" priority="6973" operator="lessThan">
      <formula>0</formula>
    </cfRule>
  </conditionalFormatting>
  <conditionalFormatting sqref="D8">
    <cfRule type="cellIs" dxfId="6439" priority="6972" operator="lessThan">
      <formula>0</formula>
    </cfRule>
  </conditionalFormatting>
  <conditionalFormatting sqref="D8">
    <cfRule type="cellIs" dxfId="6438" priority="6971" operator="lessThan">
      <formula>0</formula>
    </cfRule>
  </conditionalFormatting>
  <conditionalFormatting sqref="D8">
    <cfRule type="cellIs" dxfId="6437" priority="6970" operator="lessThan">
      <formula>0</formula>
    </cfRule>
  </conditionalFormatting>
  <conditionalFormatting sqref="D8">
    <cfRule type="cellIs" dxfId="6436" priority="6969" operator="lessThan">
      <formula>0</formula>
    </cfRule>
  </conditionalFormatting>
  <conditionalFormatting sqref="D8">
    <cfRule type="cellIs" dxfId="6435" priority="6968" operator="lessThan">
      <formula>0</formula>
    </cfRule>
  </conditionalFormatting>
  <conditionalFormatting sqref="D8">
    <cfRule type="cellIs" dxfId="6434" priority="6967" operator="lessThan">
      <formula>0</formula>
    </cfRule>
  </conditionalFormatting>
  <conditionalFormatting sqref="D8:D10">
    <cfRule type="cellIs" dxfId="6433" priority="6966" operator="lessThan">
      <formula>0</formula>
    </cfRule>
  </conditionalFormatting>
  <conditionalFormatting sqref="E8:E10">
    <cfRule type="cellIs" dxfId="6432" priority="6965" operator="lessThan">
      <formula>0</formula>
    </cfRule>
  </conditionalFormatting>
  <conditionalFormatting sqref="D10">
    <cfRule type="cellIs" dxfId="6431" priority="6964" operator="lessThan">
      <formula>0</formula>
    </cfRule>
  </conditionalFormatting>
  <conditionalFormatting sqref="D9">
    <cfRule type="cellIs" dxfId="6430" priority="6957" operator="lessThan">
      <formula>0</formula>
    </cfRule>
  </conditionalFormatting>
  <conditionalFormatting sqref="D10">
    <cfRule type="cellIs" dxfId="6429" priority="6963" operator="lessThan">
      <formula>0</formula>
    </cfRule>
  </conditionalFormatting>
  <conditionalFormatting sqref="D10">
    <cfRule type="cellIs" dxfId="6428" priority="6962" operator="lessThan">
      <formula>0</formula>
    </cfRule>
  </conditionalFormatting>
  <conditionalFormatting sqref="D10">
    <cfRule type="cellIs" dxfId="6427" priority="6961" operator="lessThan">
      <formula>0</formula>
    </cfRule>
  </conditionalFormatting>
  <conditionalFormatting sqref="D10">
    <cfRule type="cellIs" dxfId="6426" priority="6960" operator="lessThan">
      <formula>0</formula>
    </cfRule>
  </conditionalFormatting>
  <conditionalFormatting sqref="D10">
    <cfRule type="cellIs" dxfId="6425" priority="6959" operator="lessThan">
      <formula>0</formula>
    </cfRule>
  </conditionalFormatting>
  <conditionalFormatting sqref="D10">
    <cfRule type="cellIs" dxfId="6424" priority="6958" operator="lessThan">
      <formula>0</formula>
    </cfRule>
  </conditionalFormatting>
  <conditionalFormatting sqref="D9">
    <cfRule type="cellIs" dxfId="6423" priority="6950" operator="lessThan">
      <formula>0</formula>
    </cfRule>
  </conditionalFormatting>
  <conditionalFormatting sqref="D10">
    <cfRule type="cellIs" dxfId="6422" priority="6956" operator="lessThan">
      <formula>0</formula>
    </cfRule>
  </conditionalFormatting>
  <conditionalFormatting sqref="D10">
    <cfRule type="cellIs" dxfId="6421" priority="6955" operator="lessThan">
      <formula>0</formula>
    </cfRule>
  </conditionalFormatting>
  <conditionalFormatting sqref="D10">
    <cfRule type="cellIs" dxfId="6420" priority="6954" operator="lessThan">
      <formula>0</formula>
    </cfRule>
  </conditionalFormatting>
  <conditionalFormatting sqref="D10">
    <cfRule type="cellIs" dxfId="6419" priority="6953" operator="lessThan">
      <formula>0</formula>
    </cfRule>
  </conditionalFormatting>
  <conditionalFormatting sqref="D10">
    <cfRule type="cellIs" dxfId="6418" priority="6952" operator="lessThan">
      <formula>0</formula>
    </cfRule>
  </conditionalFormatting>
  <conditionalFormatting sqref="D10">
    <cfRule type="cellIs" dxfId="6417" priority="6951" operator="lessThan">
      <formula>0</formula>
    </cfRule>
  </conditionalFormatting>
  <conditionalFormatting sqref="D10">
    <cfRule type="cellIs" dxfId="6416" priority="6949" operator="lessThan">
      <formula>0</formula>
    </cfRule>
  </conditionalFormatting>
  <conditionalFormatting sqref="D10">
    <cfRule type="cellIs" dxfId="6415" priority="6948" operator="lessThan">
      <formula>0</formula>
    </cfRule>
  </conditionalFormatting>
  <conditionalFormatting sqref="D10">
    <cfRule type="cellIs" dxfId="6414" priority="6947" operator="lessThan">
      <formula>0</formula>
    </cfRule>
  </conditionalFormatting>
  <conditionalFormatting sqref="D10">
    <cfRule type="cellIs" dxfId="6413" priority="6946" operator="lessThan">
      <formula>0</formula>
    </cfRule>
  </conditionalFormatting>
  <conditionalFormatting sqref="D10">
    <cfRule type="cellIs" dxfId="6412" priority="6945" operator="lessThan">
      <formula>0</formula>
    </cfRule>
  </conditionalFormatting>
  <conditionalFormatting sqref="D9">
    <cfRule type="cellIs" dxfId="6411" priority="6944" operator="lessThan">
      <formula>0</formula>
    </cfRule>
  </conditionalFormatting>
  <conditionalFormatting sqref="D10">
    <cfRule type="cellIs" dxfId="6410" priority="6943" operator="lessThan">
      <formula>0</formula>
    </cfRule>
  </conditionalFormatting>
  <conditionalFormatting sqref="D10">
    <cfRule type="cellIs" dxfId="6409" priority="6942" operator="lessThan">
      <formula>0</formula>
    </cfRule>
  </conditionalFormatting>
  <conditionalFormatting sqref="D10">
    <cfRule type="cellIs" dxfId="6408" priority="6941" operator="lessThan">
      <formula>0</formula>
    </cfRule>
  </conditionalFormatting>
  <conditionalFormatting sqref="D10">
    <cfRule type="cellIs" dxfId="6407" priority="6940" operator="lessThan">
      <formula>0</formula>
    </cfRule>
  </conditionalFormatting>
  <conditionalFormatting sqref="D9">
    <cfRule type="cellIs" dxfId="6406" priority="6939" operator="lessThan">
      <formula>0</formula>
    </cfRule>
  </conditionalFormatting>
  <conditionalFormatting sqref="D10">
    <cfRule type="cellIs" dxfId="6405" priority="6938" operator="lessThan">
      <formula>0</formula>
    </cfRule>
  </conditionalFormatting>
  <conditionalFormatting sqref="D10">
    <cfRule type="cellIs" dxfId="6404" priority="6937" operator="lessThan">
      <formula>0</formula>
    </cfRule>
  </conditionalFormatting>
  <conditionalFormatting sqref="D10">
    <cfRule type="cellIs" dxfId="6403" priority="6936" operator="lessThan">
      <formula>0</formula>
    </cfRule>
  </conditionalFormatting>
  <conditionalFormatting sqref="D9">
    <cfRule type="cellIs" dxfId="6402" priority="6935" operator="lessThan">
      <formula>0</formula>
    </cfRule>
  </conditionalFormatting>
  <conditionalFormatting sqref="D10">
    <cfRule type="cellIs" dxfId="6401" priority="6934" operator="lessThan">
      <formula>0</formula>
    </cfRule>
  </conditionalFormatting>
  <conditionalFormatting sqref="D10">
    <cfRule type="cellIs" dxfId="6400" priority="6933" operator="lessThan">
      <formula>0</formula>
    </cfRule>
  </conditionalFormatting>
  <conditionalFormatting sqref="D9">
    <cfRule type="cellIs" dxfId="6399" priority="6932" operator="lessThan">
      <formula>0</formula>
    </cfRule>
  </conditionalFormatting>
  <conditionalFormatting sqref="D10">
    <cfRule type="cellIs" dxfId="6398" priority="6931" operator="lessThan">
      <formula>0</formula>
    </cfRule>
  </conditionalFormatting>
  <conditionalFormatting sqref="D9">
    <cfRule type="cellIs" dxfId="6397" priority="6930" operator="lessThan">
      <formula>0</formula>
    </cfRule>
  </conditionalFormatting>
  <conditionalFormatting sqref="D9">
    <cfRule type="cellIs" dxfId="6396" priority="6929" operator="lessThan">
      <formula>0</formula>
    </cfRule>
  </conditionalFormatting>
  <conditionalFormatting sqref="D9">
    <cfRule type="cellIs" dxfId="6395" priority="6922" operator="lessThan">
      <formula>0</formula>
    </cfRule>
  </conditionalFormatting>
  <conditionalFormatting sqref="D10">
    <cfRule type="cellIs" dxfId="6394" priority="6928" operator="lessThan">
      <formula>0</formula>
    </cfRule>
  </conditionalFormatting>
  <conditionalFormatting sqref="D10">
    <cfRule type="cellIs" dxfId="6393" priority="6927" operator="lessThan">
      <formula>0</formula>
    </cfRule>
  </conditionalFormatting>
  <conditionalFormatting sqref="D10">
    <cfRule type="cellIs" dxfId="6392" priority="6926" operator="lessThan">
      <formula>0</formula>
    </cfRule>
  </conditionalFormatting>
  <conditionalFormatting sqref="D10">
    <cfRule type="cellIs" dxfId="6391" priority="6925" operator="lessThan">
      <formula>0</formula>
    </cfRule>
  </conditionalFormatting>
  <conditionalFormatting sqref="D10">
    <cfRule type="cellIs" dxfId="6390" priority="6924" operator="lessThan">
      <formula>0</formula>
    </cfRule>
  </conditionalFormatting>
  <conditionalFormatting sqref="D10">
    <cfRule type="cellIs" dxfId="6389" priority="6923" operator="lessThan">
      <formula>0</formula>
    </cfRule>
  </conditionalFormatting>
  <conditionalFormatting sqref="D10">
    <cfRule type="cellIs" dxfId="6388" priority="6921" operator="lessThan">
      <formula>0</formula>
    </cfRule>
  </conditionalFormatting>
  <conditionalFormatting sqref="D10">
    <cfRule type="cellIs" dxfId="6387" priority="6920" operator="lessThan">
      <formula>0</formula>
    </cfRule>
  </conditionalFormatting>
  <conditionalFormatting sqref="D10">
    <cfRule type="cellIs" dxfId="6386" priority="6919" operator="lessThan">
      <formula>0</formula>
    </cfRule>
  </conditionalFormatting>
  <conditionalFormatting sqref="D10">
    <cfRule type="cellIs" dxfId="6385" priority="6918" operator="lessThan">
      <formula>0</formula>
    </cfRule>
  </conditionalFormatting>
  <conditionalFormatting sqref="D10">
    <cfRule type="cellIs" dxfId="6384" priority="6917" operator="lessThan">
      <formula>0</formula>
    </cfRule>
  </conditionalFormatting>
  <conditionalFormatting sqref="D9">
    <cfRule type="cellIs" dxfId="6383" priority="6916" operator="lessThan">
      <formula>0</formula>
    </cfRule>
  </conditionalFormatting>
  <conditionalFormatting sqref="D10">
    <cfRule type="cellIs" dxfId="6382" priority="6915" operator="lessThan">
      <formula>0</formula>
    </cfRule>
  </conditionalFormatting>
  <conditionalFormatting sqref="D10">
    <cfRule type="cellIs" dxfId="6381" priority="6914" operator="lessThan">
      <formula>0</formula>
    </cfRule>
  </conditionalFormatting>
  <conditionalFormatting sqref="D10">
    <cfRule type="cellIs" dxfId="6380" priority="6913" operator="lessThan">
      <formula>0</formula>
    </cfRule>
  </conditionalFormatting>
  <conditionalFormatting sqref="D10">
    <cfRule type="cellIs" dxfId="6379" priority="6912" operator="lessThan">
      <formula>0</formula>
    </cfRule>
  </conditionalFormatting>
  <conditionalFormatting sqref="D9">
    <cfRule type="cellIs" dxfId="6378" priority="6911" operator="lessThan">
      <formula>0</formula>
    </cfRule>
  </conditionalFormatting>
  <conditionalFormatting sqref="D10">
    <cfRule type="cellIs" dxfId="6377" priority="6910" operator="lessThan">
      <formula>0</formula>
    </cfRule>
  </conditionalFormatting>
  <conditionalFormatting sqref="D10">
    <cfRule type="cellIs" dxfId="6376" priority="6909" operator="lessThan">
      <formula>0</formula>
    </cfRule>
  </conditionalFormatting>
  <conditionalFormatting sqref="D10">
    <cfRule type="cellIs" dxfId="6375" priority="6908" operator="lessThan">
      <formula>0</formula>
    </cfRule>
  </conditionalFormatting>
  <conditionalFormatting sqref="D9">
    <cfRule type="cellIs" dxfId="6374" priority="6907" operator="lessThan">
      <formula>0</formula>
    </cfRule>
  </conditionalFormatting>
  <conditionalFormatting sqref="D10">
    <cfRule type="cellIs" dxfId="6373" priority="6906" operator="lessThan">
      <formula>0</formula>
    </cfRule>
  </conditionalFormatting>
  <conditionalFormatting sqref="D10">
    <cfRule type="cellIs" dxfId="6372" priority="6905" operator="lessThan">
      <formula>0</formula>
    </cfRule>
  </conditionalFormatting>
  <conditionalFormatting sqref="D9">
    <cfRule type="cellIs" dxfId="6371" priority="6904" operator="lessThan">
      <formula>0</formula>
    </cfRule>
  </conditionalFormatting>
  <conditionalFormatting sqref="D10">
    <cfRule type="cellIs" dxfId="6370" priority="6903" operator="lessThan">
      <formula>0</formula>
    </cfRule>
  </conditionalFormatting>
  <conditionalFormatting sqref="D9">
    <cfRule type="cellIs" dxfId="6369" priority="6902" operator="lessThan">
      <formula>0</formula>
    </cfRule>
  </conditionalFormatting>
  <conditionalFormatting sqref="D9">
    <cfRule type="cellIs" dxfId="6368" priority="6901" operator="lessThan">
      <formula>0</formula>
    </cfRule>
  </conditionalFormatting>
  <conditionalFormatting sqref="D10">
    <cfRule type="cellIs" dxfId="6367" priority="6900" operator="lessThan">
      <formula>0</formula>
    </cfRule>
  </conditionalFormatting>
  <conditionalFormatting sqref="D10">
    <cfRule type="cellIs" dxfId="6366" priority="6899" operator="lessThan">
      <formula>0</formula>
    </cfRule>
  </conditionalFormatting>
  <conditionalFormatting sqref="D10">
    <cfRule type="cellIs" dxfId="6365" priority="6898" operator="lessThan">
      <formula>0</formula>
    </cfRule>
  </conditionalFormatting>
  <conditionalFormatting sqref="D10">
    <cfRule type="cellIs" dxfId="6364" priority="6897" operator="lessThan">
      <formula>0</formula>
    </cfRule>
  </conditionalFormatting>
  <conditionalFormatting sqref="D10">
    <cfRule type="cellIs" dxfId="6363" priority="6896" operator="lessThan">
      <formula>0</formula>
    </cfRule>
  </conditionalFormatting>
  <conditionalFormatting sqref="D9">
    <cfRule type="cellIs" dxfId="6362" priority="6895" operator="lessThan">
      <formula>0</formula>
    </cfRule>
  </conditionalFormatting>
  <conditionalFormatting sqref="D10">
    <cfRule type="cellIs" dxfId="6361" priority="6894" operator="lessThan">
      <formula>0</formula>
    </cfRule>
  </conditionalFormatting>
  <conditionalFormatting sqref="D10">
    <cfRule type="cellIs" dxfId="6360" priority="6893" operator="lessThan">
      <formula>0</formula>
    </cfRule>
  </conditionalFormatting>
  <conditionalFormatting sqref="D10">
    <cfRule type="cellIs" dxfId="6359" priority="6892" operator="lessThan">
      <formula>0</formula>
    </cfRule>
  </conditionalFormatting>
  <conditionalFormatting sqref="D10">
    <cfRule type="cellIs" dxfId="6358" priority="6891" operator="lessThan">
      <formula>0</formula>
    </cfRule>
  </conditionalFormatting>
  <conditionalFormatting sqref="D9">
    <cfRule type="cellIs" dxfId="6357" priority="6890" operator="lessThan">
      <formula>0</formula>
    </cfRule>
  </conditionalFormatting>
  <conditionalFormatting sqref="D10">
    <cfRule type="cellIs" dxfId="6356" priority="6889" operator="lessThan">
      <formula>0</formula>
    </cfRule>
  </conditionalFormatting>
  <conditionalFormatting sqref="D10">
    <cfRule type="cellIs" dxfId="6355" priority="6888" operator="lessThan">
      <formula>0</formula>
    </cfRule>
  </conditionalFormatting>
  <conditionalFormatting sqref="D10">
    <cfRule type="cellIs" dxfId="6354" priority="6887" operator="lessThan">
      <formula>0</formula>
    </cfRule>
  </conditionalFormatting>
  <conditionalFormatting sqref="D9">
    <cfRule type="cellIs" dxfId="6353" priority="6886" operator="lessThan">
      <formula>0</formula>
    </cfRule>
  </conditionalFormatting>
  <conditionalFormatting sqref="D10">
    <cfRule type="cellIs" dxfId="6352" priority="6885" operator="lessThan">
      <formula>0</formula>
    </cfRule>
  </conditionalFormatting>
  <conditionalFormatting sqref="D10">
    <cfRule type="cellIs" dxfId="6351" priority="6884" operator="lessThan">
      <formula>0</formula>
    </cfRule>
  </conditionalFormatting>
  <conditionalFormatting sqref="D9">
    <cfRule type="cellIs" dxfId="6350" priority="6883" operator="lessThan">
      <formula>0</formula>
    </cfRule>
  </conditionalFormatting>
  <conditionalFormatting sqref="D10">
    <cfRule type="cellIs" dxfId="6349" priority="6882" operator="lessThan">
      <formula>0</formula>
    </cfRule>
  </conditionalFormatting>
  <conditionalFormatting sqref="D9">
    <cfRule type="cellIs" dxfId="6348" priority="6881" operator="lessThan">
      <formula>0</formula>
    </cfRule>
  </conditionalFormatting>
  <conditionalFormatting sqref="D9">
    <cfRule type="cellIs" dxfId="6347" priority="6880" operator="lessThan">
      <formula>0</formula>
    </cfRule>
  </conditionalFormatting>
  <conditionalFormatting sqref="D10">
    <cfRule type="cellIs" dxfId="6346" priority="6879" operator="lessThan">
      <formula>0</formula>
    </cfRule>
  </conditionalFormatting>
  <conditionalFormatting sqref="D10">
    <cfRule type="cellIs" dxfId="6345" priority="6878" operator="lessThan">
      <formula>0</formula>
    </cfRule>
  </conditionalFormatting>
  <conditionalFormatting sqref="D10">
    <cfRule type="cellIs" dxfId="6344" priority="6877" operator="lessThan">
      <formula>0</formula>
    </cfRule>
  </conditionalFormatting>
  <conditionalFormatting sqref="D10">
    <cfRule type="cellIs" dxfId="6343" priority="6876" operator="lessThan">
      <formula>0</formula>
    </cfRule>
  </conditionalFormatting>
  <conditionalFormatting sqref="D9">
    <cfRule type="cellIs" dxfId="6342" priority="6875" operator="lessThan">
      <formula>0</formula>
    </cfRule>
  </conditionalFormatting>
  <conditionalFormatting sqref="D10">
    <cfRule type="cellIs" dxfId="6341" priority="6874" operator="lessThan">
      <formula>0</formula>
    </cfRule>
  </conditionalFormatting>
  <conditionalFormatting sqref="D10">
    <cfRule type="cellIs" dxfId="6340" priority="6873" operator="lessThan">
      <formula>0</formula>
    </cfRule>
  </conditionalFormatting>
  <conditionalFormatting sqref="D10">
    <cfRule type="cellIs" dxfId="6339" priority="6872" operator="lessThan">
      <formula>0</formula>
    </cfRule>
  </conditionalFormatting>
  <conditionalFormatting sqref="D9">
    <cfRule type="cellIs" dxfId="6338" priority="6871" operator="lessThan">
      <formula>0</formula>
    </cfRule>
  </conditionalFormatting>
  <conditionalFormatting sqref="D10">
    <cfRule type="cellIs" dxfId="6337" priority="6870" operator="lessThan">
      <formula>0</formula>
    </cfRule>
  </conditionalFormatting>
  <conditionalFormatting sqref="D10">
    <cfRule type="cellIs" dxfId="6336" priority="6869" operator="lessThan">
      <formula>0</formula>
    </cfRule>
  </conditionalFormatting>
  <conditionalFormatting sqref="D9">
    <cfRule type="cellIs" dxfId="6335" priority="6868" operator="lessThan">
      <formula>0</formula>
    </cfRule>
  </conditionalFormatting>
  <conditionalFormatting sqref="D10">
    <cfRule type="cellIs" dxfId="6334" priority="6867" operator="lessThan">
      <formula>0</formula>
    </cfRule>
  </conditionalFormatting>
  <conditionalFormatting sqref="D9">
    <cfRule type="cellIs" dxfId="6333" priority="6866" operator="lessThan">
      <formula>0</formula>
    </cfRule>
  </conditionalFormatting>
  <conditionalFormatting sqref="D9">
    <cfRule type="cellIs" dxfId="6332" priority="6865" operator="lessThan">
      <formula>0</formula>
    </cfRule>
  </conditionalFormatting>
  <conditionalFormatting sqref="D10">
    <cfRule type="cellIs" dxfId="6331" priority="6864" operator="lessThan">
      <formula>0</formula>
    </cfRule>
  </conditionalFormatting>
  <conditionalFormatting sqref="D10">
    <cfRule type="cellIs" dxfId="6330" priority="6863" operator="lessThan">
      <formula>0</formula>
    </cfRule>
  </conditionalFormatting>
  <conditionalFormatting sqref="D10">
    <cfRule type="cellIs" dxfId="6329" priority="6862" operator="lessThan">
      <formula>0</formula>
    </cfRule>
  </conditionalFormatting>
  <conditionalFormatting sqref="D9">
    <cfRule type="cellIs" dxfId="6328" priority="6861" operator="lessThan">
      <formula>0</formula>
    </cfRule>
  </conditionalFormatting>
  <conditionalFormatting sqref="D10">
    <cfRule type="cellIs" dxfId="6327" priority="6860" operator="lessThan">
      <formula>0</formula>
    </cfRule>
  </conditionalFormatting>
  <conditionalFormatting sqref="D10">
    <cfRule type="cellIs" dxfId="6326" priority="6859" operator="lessThan">
      <formula>0</formula>
    </cfRule>
  </conditionalFormatting>
  <conditionalFormatting sqref="D9">
    <cfRule type="cellIs" dxfId="6325" priority="6858" operator="lessThan">
      <formula>0</formula>
    </cfRule>
  </conditionalFormatting>
  <conditionalFormatting sqref="D10">
    <cfRule type="cellIs" dxfId="6324" priority="6857" operator="lessThan">
      <formula>0</formula>
    </cfRule>
  </conditionalFormatting>
  <conditionalFormatting sqref="D9">
    <cfRule type="cellIs" dxfId="6323" priority="6856" operator="lessThan">
      <formula>0</formula>
    </cfRule>
  </conditionalFormatting>
  <conditionalFormatting sqref="D9">
    <cfRule type="cellIs" dxfId="6322" priority="6855" operator="lessThan">
      <formula>0</formula>
    </cfRule>
  </conditionalFormatting>
  <conditionalFormatting sqref="D10">
    <cfRule type="cellIs" dxfId="6321" priority="6854" operator="lessThan">
      <formula>0</formula>
    </cfRule>
  </conditionalFormatting>
  <conditionalFormatting sqref="D10">
    <cfRule type="cellIs" dxfId="6320" priority="6853" operator="lessThan">
      <formula>0</formula>
    </cfRule>
  </conditionalFormatting>
  <conditionalFormatting sqref="D9">
    <cfRule type="cellIs" dxfId="6319" priority="6852" operator="lessThan">
      <formula>0</formula>
    </cfRule>
  </conditionalFormatting>
  <conditionalFormatting sqref="D10">
    <cfRule type="cellIs" dxfId="6318" priority="6851" operator="lessThan">
      <formula>0</formula>
    </cfRule>
  </conditionalFormatting>
  <conditionalFormatting sqref="D9">
    <cfRule type="cellIs" dxfId="6317" priority="6850" operator="lessThan">
      <formula>0</formula>
    </cfRule>
  </conditionalFormatting>
  <conditionalFormatting sqref="D9">
    <cfRule type="cellIs" dxfId="6316" priority="6849" operator="lessThan">
      <formula>0</formula>
    </cfRule>
  </conditionalFormatting>
  <conditionalFormatting sqref="D10">
    <cfRule type="cellIs" dxfId="6315" priority="6848" operator="lessThan">
      <formula>0</formula>
    </cfRule>
  </conditionalFormatting>
  <conditionalFormatting sqref="D9">
    <cfRule type="cellIs" dxfId="6314" priority="6847" operator="lessThan">
      <formula>0</formula>
    </cfRule>
  </conditionalFormatting>
  <conditionalFormatting sqref="D9">
    <cfRule type="cellIs" dxfId="6313" priority="6846" operator="lessThan">
      <formula>0</formula>
    </cfRule>
  </conditionalFormatting>
  <conditionalFormatting sqref="D9">
    <cfRule type="cellIs" dxfId="6312" priority="6845" operator="lessThan">
      <formula>0</formula>
    </cfRule>
  </conditionalFormatting>
  <conditionalFormatting sqref="D9">
    <cfRule type="cellIs" dxfId="6311" priority="6838" operator="lessThan">
      <formula>0</formula>
    </cfRule>
  </conditionalFormatting>
  <conditionalFormatting sqref="D10">
    <cfRule type="cellIs" dxfId="6310" priority="6844" operator="lessThan">
      <formula>0</formula>
    </cfRule>
  </conditionalFormatting>
  <conditionalFormatting sqref="D10">
    <cfRule type="cellIs" dxfId="6309" priority="6843" operator="lessThan">
      <formula>0</formula>
    </cfRule>
  </conditionalFormatting>
  <conditionalFormatting sqref="D10">
    <cfRule type="cellIs" dxfId="6308" priority="6842" operator="lessThan">
      <formula>0</formula>
    </cfRule>
  </conditionalFormatting>
  <conditionalFormatting sqref="D10">
    <cfRule type="cellIs" dxfId="6307" priority="6841" operator="lessThan">
      <formula>0</formula>
    </cfRule>
  </conditionalFormatting>
  <conditionalFormatting sqref="D10">
    <cfRule type="cellIs" dxfId="6306" priority="6840" operator="lessThan">
      <formula>0</formula>
    </cfRule>
  </conditionalFormatting>
  <conditionalFormatting sqref="D10">
    <cfRule type="cellIs" dxfId="6305" priority="6839" operator="lessThan">
      <formula>0</formula>
    </cfRule>
  </conditionalFormatting>
  <conditionalFormatting sqref="D10">
    <cfRule type="cellIs" dxfId="6304" priority="6837" operator="lessThan">
      <formula>0</formula>
    </cfRule>
  </conditionalFormatting>
  <conditionalFormatting sqref="D10">
    <cfRule type="cellIs" dxfId="6303" priority="6836" operator="lessThan">
      <formula>0</formula>
    </cfRule>
  </conditionalFormatting>
  <conditionalFormatting sqref="D10">
    <cfRule type="cellIs" dxfId="6302" priority="6835" operator="lessThan">
      <formula>0</formula>
    </cfRule>
  </conditionalFormatting>
  <conditionalFormatting sqref="D10">
    <cfRule type="cellIs" dxfId="6301" priority="6834" operator="lessThan">
      <formula>0</formula>
    </cfRule>
  </conditionalFormatting>
  <conditionalFormatting sqref="D10">
    <cfRule type="cellIs" dxfId="6300" priority="6833" operator="lessThan">
      <formula>0</formula>
    </cfRule>
  </conditionalFormatting>
  <conditionalFormatting sqref="D9">
    <cfRule type="cellIs" dxfId="6299" priority="6832" operator="lessThan">
      <formula>0</formula>
    </cfRule>
  </conditionalFormatting>
  <conditionalFormatting sqref="D10">
    <cfRule type="cellIs" dxfId="6298" priority="6831" operator="lessThan">
      <formula>0</formula>
    </cfRule>
  </conditionalFormatting>
  <conditionalFormatting sqref="D10">
    <cfRule type="cellIs" dxfId="6297" priority="6830" operator="lessThan">
      <formula>0</formula>
    </cfRule>
  </conditionalFormatting>
  <conditionalFormatting sqref="D10">
    <cfRule type="cellIs" dxfId="6296" priority="6829" operator="lessThan">
      <formula>0</formula>
    </cfRule>
  </conditionalFormatting>
  <conditionalFormatting sqref="D10">
    <cfRule type="cellIs" dxfId="6295" priority="6828" operator="lessThan">
      <formula>0</formula>
    </cfRule>
  </conditionalFormatting>
  <conditionalFormatting sqref="D9">
    <cfRule type="cellIs" dxfId="6294" priority="6827" operator="lessThan">
      <formula>0</formula>
    </cfRule>
  </conditionalFormatting>
  <conditionalFormatting sqref="D10">
    <cfRule type="cellIs" dxfId="6293" priority="6826" operator="lessThan">
      <formula>0</formula>
    </cfRule>
  </conditionalFormatting>
  <conditionalFormatting sqref="D10">
    <cfRule type="cellIs" dxfId="6292" priority="6825" operator="lessThan">
      <formula>0</formula>
    </cfRule>
  </conditionalFormatting>
  <conditionalFormatting sqref="D10">
    <cfRule type="cellIs" dxfId="6291" priority="6824" operator="lessThan">
      <formula>0</formula>
    </cfRule>
  </conditionalFormatting>
  <conditionalFormatting sqref="D9">
    <cfRule type="cellIs" dxfId="6290" priority="6823" operator="lessThan">
      <formula>0</formula>
    </cfRule>
  </conditionalFormatting>
  <conditionalFormatting sqref="D10">
    <cfRule type="cellIs" dxfId="6289" priority="6822" operator="lessThan">
      <formula>0</formula>
    </cfRule>
  </conditionalFormatting>
  <conditionalFormatting sqref="D10">
    <cfRule type="cellIs" dxfId="6288" priority="6821" operator="lessThan">
      <formula>0</formula>
    </cfRule>
  </conditionalFormatting>
  <conditionalFormatting sqref="D9">
    <cfRule type="cellIs" dxfId="6287" priority="6820" operator="lessThan">
      <formula>0</formula>
    </cfRule>
  </conditionalFormatting>
  <conditionalFormatting sqref="D10">
    <cfRule type="cellIs" dxfId="6286" priority="6819" operator="lessThan">
      <formula>0</formula>
    </cfRule>
  </conditionalFormatting>
  <conditionalFormatting sqref="D9">
    <cfRule type="cellIs" dxfId="6285" priority="6818" operator="lessThan">
      <formula>0</formula>
    </cfRule>
  </conditionalFormatting>
  <conditionalFormatting sqref="D9">
    <cfRule type="cellIs" dxfId="6284" priority="6817" operator="lessThan">
      <formula>0</formula>
    </cfRule>
  </conditionalFormatting>
  <conditionalFormatting sqref="D10">
    <cfRule type="cellIs" dxfId="6283" priority="6816" operator="lessThan">
      <formula>0</formula>
    </cfRule>
  </conditionalFormatting>
  <conditionalFormatting sqref="D10">
    <cfRule type="cellIs" dxfId="6282" priority="6815" operator="lessThan">
      <formula>0</formula>
    </cfRule>
  </conditionalFormatting>
  <conditionalFormatting sqref="D10">
    <cfRule type="cellIs" dxfId="6281" priority="6814" operator="lessThan">
      <formula>0</formula>
    </cfRule>
  </conditionalFormatting>
  <conditionalFormatting sqref="D10">
    <cfRule type="cellIs" dxfId="6280" priority="6813" operator="lessThan">
      <formula>0</formula>
    </cfRule>
  </conditionalFormatting>
  <conditionalFormatting sqref="D10">
    <cfRule type="cellIs" dxfId="6279" priority="6812" operator="lessThan">
      <formula>0</formula>
    </cfRule>
  </conditionalFormatting>
  <conditionalFormatting sqref="D9">
    <cfRule type="cellIs" dxfId="6278" priority="6811" operator="lessThan">
      <formula>0</formula>
    </cfRule>
  </conditionalFormatting>
  <conditionalFormatting sqref="D10">
    <cfRule type="cellIs" dxfId="6277" priority="6810" operator="lessThan">
      <formula>0</formula>
    </cfRule>
  </conditionalFormatting>
  <conditionalFormatting sqref="D10">
    <cfRule type="cellIs" dxfId="6276" priority="6809" operator="lessThan">
      <formula>0</formula>
    </cfRule>
  </conditionalFormatting>
  <conditionalFormatting sqref="D10">
    <cfRule type="cellIs" dxfId="6275" priority="6808" operator="lessThan">
      <formula>0</formula>
    </cfRule>
  </conditionalFormatting>
  <conditionalFormatting sqref="D10">
    <cfRule type="cellIs" dxfId="6274" priority="6807" operator="lessThan">
      <formula>0</formula>
    </cfRule>
  </conditionalFormatting>
  <conditionalFormatting sqref="D9">
    <cfRule type="cellIs" dxfId="6273" priority="6806" operator="lessThan">
      <formula>0</formula>
    </cfRule>
  </conditionalFormatting>
  <conditionalFormatting sqref="D10">
    <cfRule type="cellIs" dxfId="6272" priority="6805" operator="lessThan">
      <formula>0</formula>
    </cfRule>
  </conditionalFormatting>
  <conditionalFormatting sqref="D10">
    <cfRule type="cellIs" dxfId="6271" priority="6804" operator="lessThan">
      <formula>0</formula>
    </cfRule>
  </conditionalFormatting>
  <conditionalFormatting sqref="D10">
    <cfRule type="cellIs" dxfId="6270" priority="6803" operator="lessThan">
      <formula>0</formula>
    </cfRule>
  </conditionalFormatting>
  <conditionalFormatting sqref="D9">
    <cfRule type="cellIs" dxfId="6269" priority="6802" operator="lessThan">
      <formula>0</formula>
    </cfRule>
  </conditionalFormatting>
  <conditionalFormatting sqref="D10">
    <cfRule type="cellIs" dxfId="6268" priority="6801" operator="lessThan">
      <formula>0</formula>
    </cfRule>
  </conditionalFormatting>
  <conditionalFormatting sqref="D10">
    <cfRule type="cellIs" dxfId="6267" priority="6800" operator="lessThan">
      <formula>0</formula>
    </cfRule>
  </conditionalFormatting>
  <conditionalFormatting sqref="D9">
    <cfRule type="cellIs" dxfId="6266" priority="6799" operator="lessThan">
      <formula>0</formula>
    </cfRule>
  </conditionalFormatting>
  <conditionalFormatting sqref="D10">
    <cfRule type="cellIs" dxfId="6265" priority="6798" operator="lessThan">
      <formula>0</formula>
    </cfRule>
  </conditionalFormatting>
  <conditionalFormatting sqref="D9">
    <cfRule type="cellIs" dxfId="6264" priority="6797" operator="lessThan">
      <formula>0</formula>
    </cfRule>
  </conditionalFormatting>
  <conditionalFormatting sqref="D9">
    <cfRule type="cellIs" dxfId="6263" priority="6796" operator="lessThan">
      <formula>0</formula>
    </cfRule>
  </conditionalFormatting>
  <conditionalFormatting sqref="D10">
    <cfRule type="cellIs" dxfId="6262" priority="6795" operator="lessThan">
      <formula>0</formula>
    </cfRule>
  </conditionalFormatting>
  <conditionalFormatting sqref="D10">
    <cfRule type="cellIs" dxfId="6261" priority="6794" operator="lessThan">
      <formula>0</formula>
    </cfRule>
  </conditionalFormatting>
  <conditionalFormatting sqref="D10">
    <cfRule type="cellIs" dxfId="6260" priority="6793" operator="lessThan">
      <formula>0</formula>
    </cfRule>
  </conditionalFormatting>
  <conditionalFormatting sqref="D10">
    <cfRule type="cellIs" dxfId="6259" priority="6792" operator="lessThan">
      <formula>0</formula>
    </cfRule>
  </conditionalFormatting>
  <conditionalFormatting sqref="D9">
    <cfRule type="cellIs" dxfId="6258" priority="6791" operator="lessThan">
      <formula>0</formula>
    </cfRule>
  </conditionalFormatting>
  <conditionalFormatting sqref="D10">
    <cfRule type="cellIs" dxfId="6257" priority="6790" operator="lessThan">
      <formula>0</formula>
    </cfRule>
  </conditionalFormatting>
  <conditionalFormatting sqref="D10">
    <cfRule type="cellIs" dxfId="6256" priority="6789" operator="lessThan">
      <formula>0</formula>
    </cfRule>
  </conditionalFormatting>
  <conditionalFormatting sqref="D10">
    <cfRule type="cellIs" dxfId="6255" priority="6788" operator="lessThan">
      <formula>0</formula>
    </cfRule>
  </conditionalFormatting>
  <conditionalFormatting sqref="D9">
    <cfRule type="cellIs" dxfId="6254" priority="6787" operator="lessThan">
      <formula>0</formula>
    </cfRule>
  </conditionalFormatting>
  <conditionalFormatting sqref="D10">
    <cfRule type="cellIs" dxfId="6253" priority="6786" operator="lessThan">
      <formula>0</formula>
    </cfRule>
  </conditionalFormatting>
  <conditionalFormatting sqref="D10">
    <cfRule type="cellIs" dxfId="6252" priority="6785" operator="lessThan">
      <formula>0</formula>
    </cfRule>
  </conditionalFormatting>
  <conditionalFormatting sqref="D9">
    <cfRule type="cellIs" dxfId="6251" priority="6784" operator="lessThan">
      <formula>0</formula>
    </cfRule>
  </conditionalFormatting>
  <conditionalFormatting sqref="D10">
    <cfRule type="cellIs" dxfId="6250" priority="6783" operator="lessThan">
      <formula>0</formula>
    </cfRule>
  </conditionalFormatting>
  <conditionalFormatting sqref="D9">
    <cfRule type="cellIs" dxfId="6249" priority="6782" operator="lessThan">
      <formula>0</formula>
    </cfRule>
  </conditionalFormatting>
  <conditionalFormatting sqref="D9">
    <cfRule type="cellIs" dxfId="6248" priority="6781" operator="lessThan">
      <formula>0</formula>
    </cfRule>
  </conditionalFormatting>
  <conditionalFormatting sqref="D10">
    <cfRule type="cellIs" dxfId="6247" priority="6780" operator="lessThan">
      <formula>0</formula>
    </cfRule>
  </conditionalFormatting>
  <conditionalFormatting sqref="D10">
    <cfRule type="cellIs" dxfId="6246" priority="6779" operator="lessThan">
      <formula>0</formula>
    </cfRule>
  </conditionalFormatting>
  <conditionalFormatting sqref="D10">
    <cfRule type="cellIs" dxfId="6245" priority="6778" operator="lessThan">
      <formula>0</formula>
    </cfRule>
  </conditionalFormatting>
  <conditionalFormatting sqref="D9">
    <cfRule type="cellIs" dxfId="6244" priority="6777" operator="lessThan">
      <formula>0</formula>
    </cfRule>
  </conditionalFormatting>
  <conditionalFormatting sqref="D10">
    <cfRule type="cellIs" dxfId="6243" priority="6776" operator="lessThan">
      <formula>0</formula>
    </cfRule>
  </conditionalFormatting>
  <conditionalFormatting sqref="D10">
    <cfRule type="cellIs" dxfId="6242" priority="6775" operator="lessThan">
      <formula>0</formula>
    </cfRule>
  </conditionalFormatting>
  <conditionalFormatting sqref="D9">
    <cfRule type="cellIs" dxfId="6241" priority="6774" operator="lessThan">
      <formula>0</formula>
    </cfRule>
  </conditionalFormatting>
  <conditionalFormatting sqref="D10">
    <cfRule type="cellIs" dxfId="6240" priority="6773" operator="lessThan">
      <formula>0</formula>
    </cfRule>
  </conditionalFormatting>
  <conditionalFormatting sqref="D9">
    <cfRule type="cellIs" dxfId="6239" priority="6772" operator="lessThan">
      <formula>0</formula>
    </cfRule>
  </conditionalFormatting>
  <conditionalFormatting sqref="D9">
    <cfRule type="cellIs" dxfId="6238" priority="6771" operator="lessThan">
      <formula>0</formula>
    </cfRule>
  </conditionalFormatting>
  <conditionalFormatting sqref="D10">
    <cfRule type="cellIs" dxfId="6237" priority="6770" operator="lessThan">
      <formula>0</formula>
    </cfRule>
  </conditionalFormatting>
  <conditionalFormatting sqref="D10">
    <cfRule type="cellIs" dxfId="6236" priority="6769" operator="lessThan">
      <formula>0</formula>
    </cfRule>
  </conditionalFormatting>
  <conditionalFormatting sqref="D9">
    <cfRule type="cellIs" dxfId="6235" priority="6768" operator="lessThan">
      <formula>0</formula>
    </cfRule>
  </conditionalFormatting>
  <conditionalFormatting sqref="D10">
    <cfRule type="cellIs" dxfId="6234" priority="6767" operator="lessThan">
      <formula>0</formula>
    </cfRule>
  </conditionalFormatting>
  <conditionalFormatting sqref="D9">
    <cfRule type="cellIs" dxfId="6233" priority="6766" operator="lessThan">
      <formula>0</formula>
    </cfRule>
  </conditionalFormatting>
  <conditionalFormatting sqref="D9">
    <cfRule type="cellIs" dxfId="6232" priority="6765" operator="lessThan">
      <formula>0</formula>
    </cfRule>
  </conditionalFormatting>
  <conditionalFormatting sqref="D10">
    <cfRule type="cellIs" dxfId="6231" priority="6764" operator="lessThan">
      <formula>0</formula>
    </cfRule>
  </conditionalFormatting>
  <conditionalFormatting sqref="D9">
    <cfRule type="cellIs" dxfId="6230" priority="6763" operator="lessThan">
      <formula>0</formula>
    </cfRule>
  </conditionalFormatting>
  <conditionalFormatting sqref="D9">
    <cfRule type="cellIs" dxfId="6229" priority="6762" operator="lessThan">
      <formula>0</formula>
    </cfRule>
  </conditionalFormatting>
  <conditionalFormatting sqref="D9">
    <cfRule type="cellIs" dxfId="6228" priority="6761" operator="lessThan">
      <formula>0</formula>
    </cfRule>
  </conditionalFormatting>
  <conditionalFormatting sqref="D10">
    <cfRule type="cellIs" dxfId="6227" priority="6760" operator="lessThan">
      <formula>0</formula>
    </cfRule>
  </conditionalFormatting>
  <conditionalFormatting sqref="D10">
    <cfRule type="cellIs" dxfId="6226" priority="6759" operator="lessThan">
      <formula>0</formula>
    </cfRule>
  </conditionalFormatting>
  <conditionalFormatting sqref="D10">
    <cfRule type="cellIs" dxfId="6225" priority="6758" operator="lessThan">
      <formula>0</formula>
    </cfRule>
  </conditionalFormatting>
  <conditionalFormatting sqref="D10">
    <cfRule type="cellIs" dxfId="6224" priority="6757" operator="lessThan">
      <formula>0</formula>
    </cfRule>
  </conditionalFormatting>
  <conditionalFormatting sqref="D10">
    <cfRule type="cellIs" dxfId="6223" priority="6756" operator="lessThan">
      <formula>0</formula>
    </cfRule>
  </conditionalFormatting>
  <conditionalFormatting sqref="D9">
    <cfRule type="cellIs" dxfId="6222" priority="6755" operator="lessThan">
      <formula>0</formula>
    </cfRule>
  </conditionalFormatting>
  <conditionalFormatting sqref="D10">
    <cfRule type="cellIs" dxfId="6221" priority="6754" operator="lessThan">
      <formula>0</formula>
    </cfRule>
  </conditionalFormatting>
  <conditionalFormatting sqref="D10">
    <cfRule type="cellIs" dxfId="6220" priority="6753" operator="lessThan">
      <formula>0</formula>
    </cfRule>
  </conditionalFormatting>
  <conditionalFormatting sqref="D10">
    <cfRule type="cellIs" dxfId="6219" priority="6752" operator="lessThan">
      <formula>0</formula>
    </cfRule>
  </conditionalFormatting>
  <conditionalFormatting sqref="D10">
    <cfRule type="cellIs" dxfId="6218" priority="6751" operator="lessThan">
      <formula>0</formula>
    </cfRule>
  </conditionalFormatting>
  <conditionalFormatting sqref="D9">
    <cfRule type="cellIs" dxfId="6217" priority="6750" operator="lessThan">
      <formula>0</formula>
    </cfRule>
  </conditionalFormatting>
  <conditionalFormatting sqref="D10">
    <cfRule type="cellIs" dxfId="6216" priority="6749" operator="lessThan">
      <formula>0</formula>
    </cfRule>
  </conditionalFormatting>
  <conditionalFormatting sqref="D10">
    <cfRule type="cellIs" dxfId="6215" priority="6748" operator="lessThan">
      <formula>0</formula>
    </cfRule>
  </conditionalFormatting>
  <conditionalFormatting sqref="D10">
    <cfRule type="cellIs" dxfId="6214" priority="6747" operator="lessThan">
      <formula>0</formula>
    </cfRule>
  </conditionalFormatting>
  <conditionalFormatting sqref="D9">
    <cfRule type="cellIs" dxfId="6213" priority="6746" operator="lessThan">
      <formula>0</formula>
    </cfRule>
  </conditionalFormatting>
  <conditionalFormatting sqref="D10">
    <cfRule type="cellIs" dxfId="6212" priority="6745" operator="lessThan">
      <formula>0</formula>
    </cfRule>
  </conditionalFormatting>
  <conditionalFormatting sqref="D10">
    <cfRule type="cellIs" dxfId="6211" priority="6744" operator="lessThan">
      <formula>0</formula>
    </cfRule>
  </conditionalFormatting>
  <conditionalFormatting sqref="D9">
    <cfRule type="cellIs" dxfId="6210" priority="6743" operator="lessThan">
      <formula>0</formula>
    </cfRule>
  </conditionalFormatting>
  <conditionalFormatting sqref="D10">
    <cfRule type="cellIs" dxfId="6209" priority="6742" operator="lessThan">
      <formula>0</formula>
    </cfRule>
  </conditionalFormatting>
  <conditionalFormatting sqref="D9">
    <cfRule type="cellIs" dxfId="6208" priority="6741" operator="lessThan">
      <formula>0</formula>
    </cfRule>
  </conditionalFormatting>
  <conditionalFormatting sqref="D9">
    <cfRule type="cellIs" dxfId="6207" priority="6740" operator="lessThan">
      <formula>0</formula>
    </cfRule>
  </conditionalFormatting>
  <conditionalFormatting sqref="D10">
    <cfRule type="cellIs" dxfId="6206" priority="6739" operator="lessThan">
      <formula>0</formula>
    </cfRule>
  </conditionalFormatting>
  <conditionalFormatting sqref="D10">
    <cfRule type="cellIs" dxfId="6205" priority="6738" operator="lessThan">
      <formula>0</formula>
    </cfRule>
  </conditionalFormatting>
  <conditionalFormatting sqref="D10">
    <cfRule type="cellIs" dxfId="6204" priority="6737" operator="lessThan">
      <formula>0</formula>
    </cfRule>
  </conditionalFormatting>
  <conditionalFormatting sqref="D10">
    <cfRule type="cellIs" dxfId="6203" priority="6736" operator="lessThan">
      <formula>0</formula>
    </cfRule>
  </conditionalFormatting>
  <conditionalFormatting sqref="D9">
    <cfRule type="cellIs" dxfId="6202" priority="6735" operator="lessThan">
      <formula>0</formula>
    </cfRule>
  </conditionalFormatting>
  <conditionalFormatting sqref="D10">
    <cfRule type="cellIs" dxfId="6201" priority="6734" operator="lessThan">
      <formula>0</formula>
    </cfRule>
  </conditionalFormatting>
  <conditionalFormatting sqref="D10">
    <cfRule type="cellIs" dxfId="6200" priority="6733" operator="lessThan">
      <formula>0</formula>
    </cfRule>
  </conditionalFormatting>
  <conditionalFormatting sqref="D10">
    <cfRule type="cellIs" dxfId="6199" priority="6732" operator="lessThan">
      <formula>0</formula>
    </cfRule>
  </conditionalFormatting>
  <conditionalFormatting sqref="D9">
    <cfRule type="cellIs" dxfId="6198" priority="6731" operator="lessThan">
      <formula>0</formula>
    </cfRule>
  </conditionalFormatting>
  <conditionalFormatting sqref="D10">
    <cfRule type="cellIs" dxfId="6197" priority="6730" operator="lessThan">
      <formula>0</formula>
    </cfRule>
  </conditionalFormatting>
  <conditionalFormatting sqref="D10">
    <cfRule type="cellIs" dxfId="6196" priority="6729" operator="lessThan">
      <formula>0</formula>
    </cfRule>
  </conditionalFormatting>
  <conditionalFormatting sqref="D9">
    <cfRule type="cellIs" dxfId="6195" priority="6728" operator="lessThan">
      <formula>0</formula>
    </cfRule>
  </conditionalFormatting>
  <conditionalFormatting sqref="D10">
    <cfRule type="cellIs" dxfId="6194" priority="6727" operator="lessThan">
      <formula>0</formula>
    </cfRule>
  </conditionalFormatting>
  <conditionalFormatting sqref="D9">
    <cfRule type="cellIs" dxfId="6193" priority="6726" operator="lessThan">
      <formula>0</formula>
    </cfRule>
  </conditionalFormatting>
  <conditionalFormatting sqref="D9">
    <cfRule type="cellIs" dxfId="6192" priority="6725" operator="lessThan">
      <formula>0</formula>
    </cfRule>
  </conditionalFormatting>
  <conditionalFormatting sqref="D10">
    <cfRule type="cellIs" dxfId="6191" priority="6724" operator="lessThan">
      <formula>0</formula>
    </cfRule>
  </conditionalFormatting>
  <conditionalFormatting sqref="D10">
    <cfRule type="cellIs" dxfId="6190" priority="6723" operator="lessThan">
      <formula>0</formula>
    </cfRule>
  </conditionalFormatting>
  <conditionalFormatting sqref="D10">
    <cfRule type="cellIs" dxfId="6189" priority="6722" operator="lessThan">
      <formula>0</formula>
    </cfRule>
  </conditionalFormatting>
  <conditionalFormatting sqref="D9">
    <cfRule type="cellIs" dxfId="6188" priority="6721" operator="lessThan">
      <formula>0</formula>
    </cfRule>
  </conditionalFormatting>
  <conditionalFormatting sqref="D10">
    <cfRule type="cellIs" dxfId="6187" priority="6720" operator="lessThan">
      <formula>0</formula>
    </cfRule>
  </conditionalFormatting>
  <conditionalFormatting sqref="D10">
    <cfRule type="cellIs" dxfId="6186" priority="6719" operator="lessThan">
      <formula>0</formula>
    </cfRule>
  </conditionalFormatting>
  <conditionalFormatting sqref="D9">
    <cfRule type="cellIs" dxfId="6185" priority="6718" operator="lessThan">
      <formula>0</formula>
    </cfRule>
  </conditionalFormatting>
  <conditionalFormatting sqref="D10">
    <cfRule type="cellIs" dxfId="6184" priority="6717" operator="lessThan">
      <formula>0</formula>
    </cfRule>
  </conditionalFormatting>
  <conditionalFormatting sqref="D9">
    <cfRule type="cellIs" dxfId="6183" priority="6716" operator="lessThan">
      <formula>0</formula>
    </cfRule>
  </conditionalFormatting>
  <conditionalFormatting sqref="D9">
    <cfRule type="cellIs" dxfId="6182" priority="6715" operator="lessThan">
      <formula>0</formula>
    </cfRule>
  </conditionalFormatting>
  <conditionalFormatting sqref="D10">
    <cfRule type="cellIs" dxfId="6181" priority="6714" operator="lessThan">
      <formula>0</formula>
    </cfRule>
  </conditionalFormatting>
  <conditionalFormatting sqref="D10">
    <cfRule type="cellIs" dxfId="6180" priority="6713" operator="lessThan">
      <formula>0</formula>
    </cfRule>
  </conditionalFormatting>
  <conditionalFormatting sqref="D9">
    <cfRule type="cellIs" dxfId="6179" priority="6712" operator="lessThan">
      <formula>0</formula>
    </cfRule>
  </conditionalFormatting>
  <conditionalFormatting sqref="D10">
    <cfRule type="cellIs" dxfId="6178" priority="6711" operator="lessThan">
      <formula>0</formula>
    </cfRule>
  </conditionalFormatting>
  <conditionalFormatting sqref="D9">
    <cfRule type="cellIs" dxfId="6177" priority="6710" operator="lessThan">
      <formula>0</formula>
    </cfRule>
  </conditionalFormatting>
  <conditionalFormatting sqref="D9">
    <cfRule type="cellIs" dxfId="6176" priority="6709" operator="lessThan">
      <formula>0</formula>
    </cfRule>
  </conditionalFormatting>
  <conditionalFormatting sqref="D10">
    <cfRule type="cellIs" dxfId="6175" priority="6708" operator="lessThan">
      <formula>0</formula>
    </cfRule>
  </conditionalFormatting>
  <conditionalFormatting sqref="D9">
    <cfRule type="cellIs" dxfId="6174" priority="6707" operator="lessThan">
      <formula>0</formula>
    </cfRule>
  </conditionalFormatting>
  <conditionalFormatting sqref="D9">
    <cfRule type="cellIs" dxfId="6173" priority="6706" operator="lessThan">
      <formula>0</formula>
    </cfRule>
  </conditionalFormatting>
  <conditionalFormatting sqref="D9">
    <cfRule type="cellIs" dxfId="6172" priority="6705" operator="lessThan">
      <formula>0</formula>
    </cfRule>
  </conditionalFormatting>
  <conditionalFormatting sqref="D10">
    <cfRule type="cellIs" dxfId="6171" priority="6704" operator="lessThan">
      <formula>0</formula>
    </cfRule>
  </conditionalFormatting>
  <conditionalFormatting sqref="D10">
    <cfRule type="cellIs" dxfId="6170" priority="6703" operator="lessThan">
      <formula>0</formula>
    </cfRule>
  </conditionalFormatting>
  <conditionalFormatting sqref="D10">
    <cfRule type="cellIs" dxfId="6169" priority="6702" operator="lessThan">
      <formula>0</formula>
    </cfRule>
  </conditionalFormatting>
  <conditionalFormatting sqref="D10">
    <cfRule type="cellIs" dxfId="6168" priority="6701" operator="lessThan">
      <formula>0</formula>
    </cfRule>
  </conditionalFormatting>
  <conditionalFormatting sqref="D9">
    <cfRule type="cellIs" dxfId="6167" priority="6700" operator="lessThan">
      <formula>0</formula>
    </cfRule>
  </conditionalFormatting>
  <conditionalFormatting sqref="D10">
    <cfRule type="cellIs" dxfId="6166" priority="6699" operator="lessThan">
      <formula>0</formula>
    </cfRule>
  </conditionalFormatting>
  <conditionalFormatting sqref="D10">
    <cfRule type="cellIs" dxfId="6165" priority="6698" operator="lessThan">
      <formula>0</formula>
    </cfRule>
  </conditionalFormatting>
  <conditionalFormatting sqref="D10">
    <cfRule type="cellIs" dxfId="6164" priority="6697" operator="lessThan">
      <formula>0</formula>
    </cfRule>
  </conditionalFormatting>
  <conditionalFormatting sqref="D9">
    <cfRule type="cellIs" dxfId="6163" priority="6696" operator="lessThan">
      <formula>0</formula>
    </cfRule>
  </conditionalFormatting>
  <conditionalFormatting sqref="D10">
    <cfRule type="cellIs" dxfId="6162" priority="6695" operator="lessThan">
      <formula>0</formula>
    </cfRule>
  </conditionalFormatting>
  <conditionalFormatting sqref="D10">
    <cfRule type="cellIs" dxfId="6161" priority="6694" operator="lessThan">
      <formula>0</formula>
    </cfRule>
  </conditionalFormatting>
  <conditionalFormatting sqref="D9">
    <cfRule type="cellIs" dxfId="6160" priority="6693" operator="lessThan">
      <formula>0</formula>
    </cfRule>
  </conditionalFormatting>
  <conditionalFormatting sqref="D10">
    <cfRule type="cellIs" dxfId="6159" priority="6692" operator="lessThan">
      <formula>0</formula>
    </cfRule>
  </conditionalFormatting>
  <conditionalFormatting sqref="D9">
    <cfRule type="cellIs" dxfId="6158" priority="6691" operator="lessThan">
      <formula>0</formula>
    </cfRule>
  </conditionalFormatting>
  <conditionalFormatting sqref="D9">
    <cfRule type="cellIs" dxfId="6157" priority="6690" operator="lessThan">
      <formula>0</formula>
    </cfRule>
  </conditionalFormatting>
  <conditionalFormatting sqref="D10">
    <cfRule type="cellIs" dxfId="6156" priority="6689" operator="lessThan">
      <formula>0</formula>
    </cfRule>
  </conditionalFormatting>
  <conditionalFormatting sqref="D10">
    <cfRule type="cellIs" dxfId="6155" priority="6688" operator="lessThan">
      <formula>0</formula>
    </cfRule>
  </conditionalFormatting>
  <conditionalFormatting sqref="D10">
    <cfRule type="cellIs" dxfId="6154" priority="6687" operator="lessThan">
      <formula>0</formula>
    </cfRule>
  </conditionalFormatting>
  <conditionalFormatting sqref="D9">
    <cfRule type="cellIs" dxfId="6153" priority="6686" operator="lessThan">
      <formula>0</formula>
    </cfRule>
  </conditionalFormatting>
  <conditionalFormatting sqref="D10">
    <cfRule type="cellIs" dxfId="6152" priority="6685" operator="lessThan">
      <formula>0</formula>
    </cfRule>
  </conditionalFormatting>
  <conditionalFormatting sqref="D10">
    <cfRule type="cellIs" dxfId="6151" priority="6684" operator="lessThan">
      <formula>0</formula>
    </cfRule>
  </conditionalFormatting>
  <conditionalFormatting sqref="D9">
    <cfRule type="cellIs" dxfId="6150" priority="6683" operator="lessThan">
      <formula>0</formula>
    </cfRule>
  </conditionalFormatting>
  <conditionalFormatting sqref="D10">
    <cfRule type="cellIs" dxfId="6149" priority="6682" operator="lessThan">
      <formula>0</formula>
    </cfRule>
  </conditionalFormatting>
  <conditionalFormatting sqref="D9">
    <cfRule type="cellIs" dxfId="6148" priority="6681" operator="lessThan">
      <formula>0</formula>
    </cfRule>
  </conditionalFormatting>
  <conditionalFormatting sqref="D9">
    <cfRule type="cellIs" dxfId="6147" priority="6680" operator="lessThan">
      <formula>0</formula>
    </cfRule>
  </conditionalFormatting>
  <conditionalFormatting sqref="D10">
    <cfRule type="cellIs" dxfId="6146" priority="6679" operator="lessThan">
      <formula>0</formula>
    </cfRule>
  </conditionalFormatting>
  <conditionalFormatting sqref="D10">
    <cfRule type="cellIs" dxfId="6145" priority="6678" operator="lessThan">
      <formula>0</formula>
    </cfRule>
  </conditionalFormatting>
  <conditionalFormatting sqref="D9">
    <cfRule type="cellIs" dxfId="6144" priority="6677" operator="lessThan">
      <formula>0</formula>
    </cfRule>
  </conditionalFormatting>
  <conditionalFormatting sqref="D10">
    <cfRule type="cellIs" dxfId="6143" priority="6676" operator="lessThan">
      <formula>0</formula>
    </cfRule>
  </conditionalFormatting>
  <conditionalFormatting sqref="D9">
    <cfRule type="cellIs" dxfId="6142" priority="6675" operator="lessThan">
      <formula>0</formula>
    </cfRule>
  </conditionalFormatting>
  <conditionalFormatting sqref="D9">
    <cfRule type="cellIs" dxfId="6141" priority="6674" operator="lessThan">
      <formula>0</formula>
    </cfRule>
  </conditionalFormatting>
  <conditionalFormatting sqref="D10">
    <cfRule type="cellIs" dxfId="6140" priority="6673" operator="lessThan">
      <formula>0</formula>
    </cfRule>
  </conditionalFormatting>
  <conditionalFormatting sqref="D9">
    <cfRule type="cellIs" dxfId="6139" priority="6672" operator="lessThan">
      <formula>0</formula>
    </cfRule>
  </conditionalFormatting>
  <conditionalFormatting sqref="D9">
    <cfRule type="cellIs" dxfId="6138" priority="6671" operator="lessThan">
      <formula>0</formula>
    </cfRule>
  </conditionalFormatting>
  <conditionalFormatting sqref="D9">
    <cfRule type="cellIs" dxfId="6137" priority="6670" operator="lessThan">
      <formula>0</formula>
    </cfRule>
  </conditionalFormatting>
  <conditionalFormatting sqref="D10">
    <cfRule type="cellIs" dxfId="6136" priority="6669" operator="lessThan">
      <formula>0</formula>
    </cfRule>
  </conditionalFormatting>
  <conditionalFormatting sqref="D10">
    <cfRule type="cellIs" dxfId="6135" priority="6668" operator="lessThan">
      <formula>0</formula>
    </cfRule>
  </conditionalFormatting>
  <conditionalFormatting sqref="D10">
    <cfRule type="cellIs" dxfId="6134" priority="6667" operator="lessThan">
      <formula>0</formula>
    </cfRule>
  </conditionalFormatting>
  <conditionalFormatting sqref="D9">
    <cfRule type="cellIs" dxfId="6133" priority="6666" operator="lessThan">
      <formula>0</formula>
    </cfRule>
  </conditionalFormatting>
  <conditionalFormatting sqref="D10">
    <cfRule type="cellIs" dxfId="6132" priority="6665" operator="lessThan">
      <formula>0</formula>
    </cfRule>
  </conditionalFormatting>
  <conditionalFormatting sqref="D10">
    <cfRule type="cellIs" dxfId="6131" priority="6664" operator="lessThan">
      <formula>0</formula>
    </cfRule>
  </conditionalFormatting>
  <conditionalFormatting sqref="D9">
    <cfRule type="cellIs" dxfId="6130" priority="6663" operator="lessThan">
      <formula>0</formula>
    </cfRule>
  </conditionalFormatting>
  <conditionalFormatting sqref="D10">
    <cfRule type="cellIs" dxfId="6129" priority="6662" operator="lessThan">
      <formula>0</formula>
    </cfRule>
  </conditionalFormatting>
  <conditionalFormatting sqref="D9">
    <cfRule type="cellIs" dxfId="6128" priority="6661" operator="lessThan">
      <formula>0</formula>
    </cfRule>
  </conditionalFormatting>
  <conditionalFormatting sqref="D9">
    <cfRule type="cellIs" dxfId="6127" priority="6660" operator="lessThan">
      <formula>0</formula>
    </cfRule>
  </conditionalFormatting>
  <conditionalFormatting sqref="D10">
    <cfRule type="cellIs" dxfId="6126" priority="6659" operator="lessThan">
      <formula>0</formula>
    </cfRule>
  </conditionalFormatting>
  <conditionalFormatting sqref="D10">
    <cfRule type="cellIs" dxfId="6125" priority="6658" operator="lessThan">
      <formula>0</formula>
    </cfRule>
  </conditionalFormatting>
  <conditionalFormatting sqref="D9">
    <cfRule type="cellIs" dxfId="6124" priority="6657" operator="lessThan">
      <formula>0</formula>
    </cfRule>
  </conditionalFormatting>
  <conditionalFormatting sqref="D10">
    <cfRule type="cellIs" dxfId="6123" priority="6656" operator="lessThan">
      <formula>0</formula>
    </cfRule>
  </conditionalFormatting>
  <conditionalFormatting sqref="D9">
    <cfRule type="cellIs" dxfId="6122" priority="6655" operator="lessThan">
      <formula>0</formula>
    </cfRule>
  </conditionalFormatting>
  <conditionalFormatting sqref="D9">
    <cfRule type="cellIs" dxfId="6121" priority="6654" operator="lessThan">
      <formula>0</formula>
    </cfRule>
  </conditionalFormatting>
  <conditionalFormatting sqref="D10">
    <cfRule type="cellIs" dxfId="6120" priority="6653" operator="lessThan">
      <formula>0</formula>
    </cfRule>
  </conditionalFormatting>
  <conditionalFormatting sqref="D9">
    <cfRule type="cellIs" dxfId="6119" priority="6652" operator="lessThan">
      <formula>0</formula>
    </cfRule>
  </conditionalFormatting>
  <conditionalFormatting sqref="D9">
    <cfRule type="cellIs" dxfId="6118" priority="6651" operator="lessThan">
      <formula>0</formula>
    </cfRule>
  </conditionalFormatting>
  <conditionalFormatting sqref="D9">
    <cfRule type="cellIs" dxfId="6117" priority="6650" operator="lessThan">
      <formula>0</formula>
    </cfRule>
  </conditionalFormatting>
  <conditionalFormatting sqref="D10">
    <cfRule type="cellIs" dxfId="6116" priority="6649" operator="lessThan">
      <formula>0</formula>
    </cfRule>
  </conditionalFormatting>
  <conditionalFormatting sqref="D10">
    <cfRule type="cellIs" dxfId="6115" priority="6648" operator="lessThan">
      <formula>0</formula>
    </cfRule>
  </conditionalFormatting>
  <conditionalFormatting sqref="D9">
    <cfRule type="cellIs" dxfId="6114" priority="6647" operator="lessThan">
      <formula>0</formula>
    </cfRule>
  </conditionalFormatting>
  <conditionalFormatting sqref="D10">
    <cfRule type="cellIs" dxfId="6113" priority="6646" operator="lessThan">
      <formula>0</formula>
    </cfRule>
  </conditionalFormatting>
  <conditionalFormatting sqref="D9">
    <cfRule type="cellIs" dxfId="6112" priority="6645" operator="lessThan">
      <formula>0</formula>
    </cfRule>
  </conditionalFormatting>
  <conditionalFormatting sqref="D9">
    <cfRule type="cellIs" dxfId="6111" priority="6644" operator="lessThan">
      <formula>0</formula>
    </cfRule>
  </conditionalFormatting>
  <conditionalFormatting sqref="D10">
    <cfRule type="cellIs" dxfId="6110" priority="6643" operator="lessThan">
      <formula>0</formula>
    </cfRule>
  </conditionalFormatting>
  <conditionalFormatting sqref="D9">
    <cfRule type="cellIs" dxfId="6109" priority="6642" operator="lessThan">
      <formula>0</formula>
    </cfRule>
  </conditionalFormatting>
  <conditionalFormatting sqref="D9">
    <cfRule type="cellIs" dxfId="6108" priority="6641" operator="lessThan">
      <formula>0</formula>
    </cfRule>
  </conditionalFormatting>
  <conditionalFormatting sqref="D9">
    <cfRule type="cellIs" dxfId="6107" priority="6640" operator="lessThan">
      <formula>0</formula>
    </cfRule>
  </conditionalFormatting>
  <conditionalFormatting sqref="D10">
    <cfRule type="cellIs" dxfId="6106" priority="6639" operator="lessThan">
      <formula>0</formula>
    </cfRule>
  </conditionalFormatting>
  <conditionalFormatting sqref="D9">
    <cfRule type="cellIs" dxfId="6105" priority="6638" operator="lessThan">
      <formula>0</formula>
    </cfRule>
  </conditionalFormatting>
  <conditionalFormatting sqref="D9">
    <cfRule type="cellIs" dxfId="6104" priority="6637" operator="lessThan">
      <formula>0</formula>
    </cfRule>
  </conditionalFormatting>
  <conditionalFormatting sqref="D9">
    <cfRule type="cellIs" dxfId="6103" priority="6636" operator="lessThan">
      <formula>0</formula>
    </cfRule>
  </conditionalFormatting>
  <conditionalFormatting sqref="D9">
    <cfRule type="cellIs" dxfId="6102" priority="6635" operator="lessThan">
      <formula>0</formula>
    </cfRule>
  </conditionalFormatting>
  <conditionalFormatting sqref="D9">
    <cfRule type="cellIs" dxfId="6101" priority="6628" operator="lessThan">
      <formula>0</formula>
    </cfRule>
  </conditionalFormatting>
  <conditionalFormatting sqref="D10">
    <cfRule type="cellIs" dxfId="6100" priority="6634" operator="lessThan">
      <formula>0</formula>
    </cfRule>
  </conditionalFormatting>
  <conditionalFormatting sqref="D10">
    <cfRule type="cellIs" dxfId="6099" priority="6633" operator="lessThan">
      <formula>0</formula>
    </cfRule>
  </conditionalFormatting>
  <conditionalFormatting sqref="D10">
    <cfRule type="cellIs" dxfId="6098" priority="6632" operator="lessThan">
      <formula>0</formula>
    </cfRule>
  </conditionalFormatting>
  <conditionalFormatting sqref="D10">
    <cfRule type="cellIs" dxfId="6097" priority="6631" operator="lessThan">
      <formula>0</formula>
    </cfRule>
  </conditionalFormatting>
  <conditionalFormatting sqref="D10">
    <cfRule type="cellIs" dxfId="6096" priority="6630" operator="lessThan">
      <formula>0</formula>
    </cfRule>
  </conditionalFormatting>
  <conditionalFormatting sqref="D10">
    <cfRule type="cellIs" dxfId="6095" priority="6629" operator="lessThan">
      <formula>0</formula>
    </cfRule>
  </conditionalFormatting>
  <conditionalFormatting sqref="D10">
    <cfRule type="cellIs" dxfId="6094" priority="6627" operator="lessThan">
      <formula>0</formula>
    </cfRule>
  </conditionalFormatting>
  <conditionalFormatting sqref="D10">
    <cfRule type="cellIs" dxfId="6093" priority="6626" operator="lessThan">
      <formula>0</formula>
    </cfRule>
  </conditionalFormatting>
  <conditionalFormatting sqref="D10">
    <cfRule type="cellIs" dxfId="6092" priority="6625" operator="lessThan">
      <formula>0</formula>
    </cfRule>
  </conditionalFormatting>
  <conditionalFormatting sqref="D10">
    <cfRule type="cellIs" dxfId="6091" priority="6624" operator="lessThan">
      <formula>0</formula>
    </cfRule>
  </conditionalFormatting>
  <conditionalFormatting sqref="D10">
    <cfRule type="cellIs" dxfId="6090" priority="6623" operator="lessThan">
      <formula>0</formula>
    </cfRule>
  </conditionalFormatting>
  <conditionalFormatting sqref="D9">
    <cfRule type="cellIs" dxfId="6089" priority="6622" operator="lessThan">
      <formula>0</formula>
    </cfRule>
  </conditionalFormatting>
  <conditionalFormatting sqref="D10">
    <cfRule type="cellIs" dxfId="6088" priority="6621" operator="lessThan">
      <formula>0</formula>
    </cfRule>
  </conditionalFormatting>
  <conditionalFormatting sqref="D10">
    <cfRule type="cellIs" dxfId="6087" priority="6620" operator="lessThan">
      <formula>0</formula>
    </cfRule>
  </conditionalFormatting>
  <conditionalFormatting sqref="D10">
    <cfRule type="cellIs" dxfId="6086" priority="6619" operator="lessThan">
      <formula>0</formula>
    </cfRule>
  </conditionalFormatting>
  <conditionalFormatting sqref="D10">
    <cfRule type="cellIs" dxfId="6085" priority="6618" operator="lessThan">
      <formula>0</formula>
    </cfRule>
  </conditionalFormatting>
  <conditionalFormatting sqref="D9">
    <cfRule type="cellIs" dxfId="6084" priority="6617" operator="lessThan">
      <formula>0</formula>
    </cfRule>
  </conditionalFormatting>
  <conditionalFormatting sqref="D10">
    <cfRule type="cellIs" dxfId="6083" priority="6616" operator="lessThan">
      <formula>0</formula>
    </cfRule>
  </conditionalFormatting>
  <conditionalFormatting sqref="D10">
    <cfRule type="cellIs" dxfId="6082" priority="6615" operator="lessThan">
      <formula>0</formula>
    </cfRule>
  </conditionalFormatting>
  <conditionalFormatting sqref="D10">
    <cfRule type="cellIs" dxfId="6081" priority="6614" operator="lessThan">
      <formula>0</formula>
    </cfRule>
  </conditionalFormatting>
  <conditionalFormatting sqref="D9">
    <cfRule type="cellIs" dxfId="6080" priority="6613" operator="lessThan">
      <formula>0</formula>
    </cfRule>
  </conditionalFormatting>
  <conditionalFormatting sqref="D10">
    <cfRule type="cellIs" dxfId="6079" priority="6612" operator="lessThan">
      <formula>0</formula>
    </cfRule>
  </conditionalFormatting>
  <conditionalFormatting sqref="D10">
    <cfRule type="cellIs" dxfId="6078" priority="6611" operator="lessThan">
      <formula>0</formula>
    </cfRule>
  </conditionalFormatting>
  <conditionalFormatting sqref="D9">
    <cfRule type="cellIs" dxfId="6077" priority="6610" operator="lessThan">
      <formula>0</formula>
    </cfRule>
  </conditionalFormatting>
  <conditionalFormatting sqref="D10">
    <cfRule type="cellIs" dxfId="6076" priority="6609" operator="lessThan">
      <formula>0</formula>
    </cfRule>
  </conditionalFormatting>
  <conditionalFormatting sqref="D9">
    <cfRule type="cellIs" dxfId="6075" priority="6608" operator="lessThan">
      <formula>0</formula>
    </cfRule>
  </conditionalFormatting>
  <conditionalFormatting sqref="D9">
    <cfRule type="cellIs" dxfId="6074" priority="6607" operator="lessThan">
      <formula>0</formula>
    </cfRule>
  </conditionalFormatting>
  <conditionalFormatting sqref="D10">
    <cfRule type="cellIs" dxfId="6073" priority="6606" operator="lessThan">
      <formula>0</formula>
    </cfRule>
  </conditionalFormatting>
  <conditionalFormatting sqref="D10">
    <cfRule type="cellIs" dxfId="6072" priority="6605" operator="lessThan">
      <formula>0</formula>
    </cfRule>
  </conditionalFormatting>
  <conditionalFormatting sqref="D10">
    <cfRule type="cellIs" dxfId="6071" priority="6604" operator="lessThan">
      <formula>0</formula>
    </cfRule>
  </conditionalFormatting>
  <conditionalFormatting sqref="D10">
    <cfRule type="cellIs" dxfId="6070" priority="6603" operator="lessThan">
      <formula>0</formula>
    </cfRule>
  </conditionalFormatting>
  <conditionalFormatting sqref="D10">
    <cfRule type="cellIs" dxfId="6069" priority="6602" operator="lessThan">
      <formula>0</formula>
    </cfRule>
  </conditionalFormatting>
  <conditionalFormatting sqref="D9">
    <cfRule type="cellIs" dxfId="6068" priority="6601" operator="lessThan">
      <formula>0</formula>
    </cfRule>
  </conditionalFormatting>
  <conditionalFormatting sqref="D10">
    <cfRule type="cellIs" dxfId="6067" priority="6600" operator="lessThan">
      <formula>0</formula>
    </cfRule>
  </conditionalFormatting>
  <conditionalFormatting sqref="D10">
    <cfRule type="cellIs" dxfId="6066" priority="6599" operator="lessThan">
      <formula>0</formula>
    </cfRule>
  </conditionalFormatting>
  <conditionalFormatting sqref="D10">
    <cfRule type="cellIs" dxfId="6065" priority="6598" operator="lessThan">
      <formula>0</formula>
    </cfRule>
  </conditionalFormatting>
  <conditionalFormatting sqref="D10">
    <cfRule type="cellIs" dxfId="6064" priority="6597" operator="lessThan">
      <formula>0</formula>
    </cfRule>
  </conditionalFormatting>
  <conditionalFormatting sqref="D9">
    <cfRule type="cellIs" dxfId="6063" priority="6596" operator="lessThan">
      <formula>0</formula>
    </cfRule>
  </conditionalFormatting>
  <conditionalFormatting sqref="D10">
    <cfRule type="cellIs" dxfId="6062" priority="6595" operator="lessThan">
      <formula>0</formula>
    </cfRule>
  </conditionalFormatting>
  <conditionalFormatting sqref="D10">
    <cfRule type="cellIs" dxfId="6061" priority="6594" operator="lessThan">
      <formula>0</formula>
    </cfRule>
  </conditionalFormatting>
  <conditionalFormatting sqref="D10">
    <cfRule type="cellIs" dxfId="6060" priority="6593" operator="lessThan">
      <formula>0</formula>
    </cfRule>
  </conditionalFormatting>
  <conditionalFormatting sqref="D9">
    <cfRule type="cellIs" dxfId="6059" priority="6592" operator="lessThan">
      <formula>0</formula>
    </cfRule>
  </conditionalFormatting>
  <conditionalFormatting sqref="D10">
    <cfRule type="cellIs" dxfId="6058" priority="6591" operator="lessThan">
      <formula>0</formula>
    </cfRule>
  </conditionalFormatting>
  <conditionalFormatting sqref="D10">
    <cfRule type="cellIs" dxfId="6057" priority="6590" operator="lessThan">
      <formula>0</formula>
    </cfRule>
  </conditionalFormatting>
  <conditionalFormatting sqref="D9">
    <cfRule type="cellIs" dxfId="6056" priority="6589" operator="lessThan">
      <formula>0</formula>
    </cfRule>
  </conditionalFormatting>
  <conditionalFormatting sqref="D10">
    <cfRule type="cellIs" dxfId="6055" priority="6588" operator="lessThan">
      <formula>0</formula>
    </cfRule>
  </conditionalFormatting>
  <conditionalFormatting sqref="D9">
    <cfRule type="cellIs" dxfId="6054" priority="6587" operator="lessThan">
      <formula>0</formula>
    </cfRule>
  </conditionalFormatting>
  <conditionalFormatting sqref="D9">
    <cfRule type="cellIs" dxfId="6053" priority="6586" operator="lessThan">
      <formula>0</formula>
    </cfRule>
  </conditionalFormatting>
  <conditionalFormatting sqref="D10">
    <cfRule type="cellIs" dxfId="6052" priority="6585" operator="lessThan">
      <formula>0</formula>
    </cfRule>
  </conditionalFormatting>
  <conditionalFormatting sqref="D10">
    <cfRule type="cellIs" dxfId="6051" priority="6584" operator="lessThan">
      <formula>0</formula>
    </cfRule>
  </conditionalFormatting>
  <conditionalFormatting sqref="D10">
    <cfRule type="cellIs" dxfId="6050" priority="6583" operator="lessThan">
      <formula>0</formula>
    </cfRule>
  </conditionalFormatting>
  <conditionalFormatting sqref="D10">
    <cfRule type="cellIs" dxfId="6049" priority="6582" operator="lessThan">
      <formula>0</formula>
    </cfRule>
  </conditionalFormatting>
  <conditionalFormatting sqref="D9">
    <cfRule type="cellIs" dxfId="6048" priority="6581" operator="lessThan">
      <formula>0</formula>
    </cfRule>
  </conditionalFormatting>
  <conditionalFormatting sqref="D10">
    <cfRule type="cellIs" dxfId="6047" priority="6580" operator="lessThan">
      <formula>0</formula>
    </cfRule>
  </conditionalFormatting>
  <conditionalFormatting sqref="D10">
    <cfRule type="cellIs" dxfId="6046" priority="6579" operator="lessThan">
      <formula>0</formula>
    </cfRule>
  </conditionalFormatting>
  <conditionalFormatting sqref="D10">
    <cfRule type="cellIs" dxfId="6045" priority="6578" operator="lessThan">
      <formula>0</formula>
    </cfRule>
  </conditionalFormatting>
  <conditionalFormatting sqref="D9">
    <cfRule type="cellIs" dxfId="6044" priority="6577" operator="lessThan">
      <formula>0</formula>
    </cfRule>
  </conditionalFormatting>
  <conditionalFormatting sqref="D10">
    <cfRule type="cellIs" dxfId="6043" priority="6576" operator="lessThan">
      <formula>0</formula>
    </cfRule>
  </conditionalFormatting>
  <conditionalFormatting sqref="D10">
    <cfRule type="cellIs" dxfId="6042" priority="6575" operator="lessThan">
      <formula>0</formula>
    </cfRule>
  </conditionalFormatting>
  <conditionalFormatting sqref="D9">
    <cfRule type="cellIs" dxfId="6041" priority="6574" operator="lessThan">
      <formula>0</formula>
    </cfRule>
  </conditionalFormatting>
  <conditionalFormatting sqref="D10">
    <cfRule type="cellIs" dxfId="6040" priority="6573" operator="lessThan">
      <formula>0</formula>
    </cfRule>
  </conditionalFormatting>
  <conditionalFormatting sqref="D9">
    <cfRule type="cellIs" dxfId="6039" priority="6572" operator="lessThan">
      <formula>0</formula>
    </cfRule>
  </conditionalFormatting>
  <conditionalFormatting sqref="D9">
    <cfRule type="cellIs" dxfId="6038" priority="6571" operator="lessThan">
      <formula>0</formula>
    </cfRule>
  </conditionalFormatting>
  <conditionalFormatting sqref="D10">
    <cfRule type="cellIs" dxfId="6037" priority="6570" operator="lessThan">
      <formula>0</formula>
    </cfRule>
  </conditionalFormatting>
  <conditionalFormatting sqref="D10">
    <cfRule type="cellIs" dxfId="6036" priority="6569" operator="lessThan">
      <formula>0</formula>
    </cfRule>
  </conditionalFormatting>
  <conditionalFormatting sqref="D10">
    <cfRule type="cellIs" dxfId="6035" priority="6568" operator="lessThan">
      <formula>0</formula>
    </cfRule>
  </conditionalFormatting>
  <conditionalFormatting sqref="D9">
    <cfRule type="cellIs" dxfId="6034" priority="6567" operator="lessThan">
      <formula>0</formula>
    </cfRule>
  </conditionalFormatting>
  <conditionalFormatting sqref="D10">
    <cfRule type="cellIs" dxfId="6033" priority="6566" operator="lessThan">
      <formula>0</formula>
    </cfRule>
  </conditionalFormatting>
  <conditionalFormatting sqref="D10">
    <cfRule type="cellIs" dxfId="6032" priority="6565" operator="lessThan">
      <formula>0</formula>
    </cfRule>
  </conditionalFormatting>
  <conditionalFormatting sqref="D9">
    <cfRule type="cellIs" dxfId="6031" priority="6564" operator="lessThan">
      <formula>0</formula>
    </cfRule>
  </conditionalFormatting>
  <conditionalFormatting sqref="D10">
    <cfRule type="cellIs" dxfId="6030" priority="6563" operator="lessThan">
      <formula>0</formula>
    </cfRule>
  </conditionalFormatting>
  <conditionalFormatting sqref="D9">
    <cfRule type="cellIs" dxfId="6029" priority="6562" operator="lessThan">
      <formula>0</formula>
    </cfRule>
  </conditionalFormatting>
  <conditionalFormatting sqref="D9">
    <cfRule type="cellIs" dxfId="6028" priority="6561" operator="lessThan">
      <formula>0</formula>
    </cfRule>
  </conditionalFormatting>
  <conditionalFormatting sqref="D10">
    <cfRule type="cellIs" dxfId="6027" priority="6560" operator="lessThan">
      <formula>0</formula>
    </cfRule>
  </conditionalFormatting>
  <conditionalFormatting sqref="D10">
    <cfRule type="cellIs" dxfId="6026" priority="6559" operator="lessThan">
      <formula>0</formula>
    </cfRule>
  </conditionalFormatting>
  <conditionalFormatting sqref="D9">
    <cfRule type="cellIs" dxfId="6025" priority="6558" operator="lessThan">
      <formula>0</formula>
    </cfRule>
  </conditionalFormatting>
  <conditionalFormatting sqref="D10">
    <cfRule type="cellIs" dxfId="6024" priority="6557" operator="lessThan">
      <formula>0</formula>
    </cfRule>
  </conditionalFormatting>
  <conditionalFormatting sqref="D9">
    <cfRule type="cellIs" dxfId="6023" priority="6556" operator="lessThan">
      <formula>0</formula>
    </cfRule>
  </conditionalFormatting>
  <conditionalFormatting sqref="D9">
    <cfRule type="cellIs" dxfId="6022" priority="6555" operator="lessThan">
      <formula>0</formula>
    </cfRule>
  </conditionalFormatting>
  <conditionalFormatting sqref="D10">
    <cfRule type="cellIs" dxfId="6021" priority="6554" operator="lessThan">
      <formula>0</formula>
    </cfRule>
  </conditionalFormatting>
  <conditionalFormatting sqref="D9">
    <cfRule type="cellIs" dxfId="6020" priority="6553" operator="lessThan">
      <formula>0</formula>
    </cfRule>
  </conditionalFormatting>
  <conditionalFormatting sqref="D9">
    <cfRule type="cellIs" dxfId="6019" priority="6552" operator="lessThan">
      <formula>0</formula>
    </cfRule>
  </conditionalFormatting>
  <conditionalFormatting sqref="D9">
    <cfRule type="cellIs" dxfId="6018" priority="6551" operator="lessThan">
      <formula>0</formula>
    </cfRule>
  </conditionalFormatting>
  <conditionalFormatting sqref="D10">
    <cfRule type="cellIs" dxfId="6017" priority="6550" operator="lessThan">
      <formula>0</formula>
    </cfRule>
  </conditionalFormatting>
  <conditionalFormatting sqref="D10">
    <cfRule type="cellIs" dxfId="6016" priority="6549" operator="lessThan">
      <formula>0</formula>
    </cfRule>
  </conditionalFormatting>
  <conditionalFormatting sqref="D10">
    <cfRule type="cellIs" dxfId="6015" priority="6548" operator="lessThan">
      <formula>0</formula>
    </cfRule>
  </conditionalFormatting>
  <conditionalFormatting sqref="D10">
    <cfRule type="cellIs" dxfId="6014" priority="6547" operator="lessThan">
      <formula>0</formula>
    </cfRule>
  </conditionalFormatting>
  <conditionalFormatting sqref="D10">
    <cfRule type="cellIs" dxfId="6013" priority="6546" operator="lessThan">
      <formula>0</formula>
    </cfRule>
  </conditionalFormatting>
  <conditionalFormatting sqref="D9">
    <cfRule type="cellIs" dxfId="6012" priority="6545" operator="lessThan">
      <formula>0</formula>
    </cfRule>
  </conditionalFormatting>
  <conditionalFormatting sqref="D10">
    <cfRule type="cellIs" dxfId="6011" priority="6544" operator="lessThan">
      <formula>0</formula>
    </cfRule>
  </conditionalFormatting>
  <conditionalFormatting sqref="D10">
    <cfRule type="cellIs" dxfId="6010" priority="6543" operator="lessThan">
      <formula>0</formula>
    </cfRule>
  </conditionalFormatting>
  <conditionalFormatting sqref="D10">
    <cfRule type="cellIs" dxfId="6009" priority="6542" operator="lessThan">
      <formula>0</formula>
    </cfRule>
  </conditionalFormatting>
  <conditionalFormatting sqref="D10">
    <cfRule type="cellIs" dxfId="6008" priority="6541" operator="lessThan">
      <formula>0</formula>
    </cfRule>
  </conditionalFormatting>
  <conditionalFormatting sqref="D9">
    <cfRule type="cellIs" dxfId="6007" priority="6540" operator="lessThan">
      <formula>0</formula>
    </cfRule>
  </conditionalFormatting>
  <conditionalFormatting sqref="D10">
    <cfRule type="cellIs" dxfId="6006" priority="6539" operator="lessThan">
      <formula>0</formula>
    </cfRule>
  </conditionalFormatting>
  <conditionalFormatting sqref="D10">
    <cfRule type="cellIs" dxfId="6005" priority="6538" operator="lessThan">
      <formula>0</formula>
    </cfRule>
  </conditionalFormatting>
  <conditionalFormatting sqref="D10">
    <cfRule type="cellIs" dxfId="6004" priority="6537" operator="lessThan">
      <formula>0</formula>
    </cfRule>
  </conditionalFormatting>
  <conditionalFormatting sqref="D9">
    <cfRule type="cellIs" dxfId="6003" priority="6536" operator="lessThan">
      <formula>0</formula>
    </cfRule>
  </conditionalFormatting>
  <conditionalFormatting sqref="D10">
    <cfRule type="cellIs" dxfId="6002" priority="6535" operator="lessThan">
      <formula>0</formula>
    </cfRule>
  </conditionalFormatting>
  <conditionalFormatting sqref="D10">
    <cfRule type="cellIs" dxfId="6001" priority="6534" operator="lessThan">
      <formula>0</formula>
    </cfRule>
  </conditionalFormatting>
  <conditionalFormatting sqref="D9">
    <cfRule type="cellIs" dxfId="6000" priority="6533" operator="lessThan">
      <formula>0</formula>
    </cfRule>
  </conditionalFormatting>
  <conditionalFormatting sqref="D10">
    <cfRule type="cellIs" dxfId="5999" priority="6532" operator="lessThan">
      <formula>0</formula>
    </cfRule>
  </conditionalFormatting>
  <conditionalFormatting sqref="D9">
    <cfRule type="cellIs" dxfId="5998" priority="6531" operator="lessThan">
      <formula>0</formula>
    </cfRule>
  </conditionalFormatting>
  <conditionalFormatting sqref="D9">
    <cfRule type="cellIs" dxfId="5997" priority="6530" operator="lessThan">
      <formula>0</formula>
    </cfRule>
  </conditionalFormatting>
  <conditionalFormatting sqref="D10">
    <cfRule type="cellIs" dxfId="5996" priority="6529" operator="lessThan">
      <formula>0</formula>
    </cfRule>
  </conditionalFormatting>
  <conditionalFormatting sqref="D10">
    <cfRule type="cellIs" dxfId="5995" priority="6528" operator="lessThan">
      <formula>0</formula>
    </cfRule>
  </conditionalFormatting>
  <conditionalFormatting sqref="D10">
    <cfRule type="cellIs" dxfId="5994" priority="6527" operator="lessThan">
      <formula>0</formula>
    </cfRule>
  </conditionalFormatting>
  <conditionalFormatting sqref="D10">
    <cfRule type="cellIs" dxfId="5993" priority="6526" operator="lessThan">
      <formula>0</formula>
    </cfRule>
  </conditionalFormatting>
  <conditionalFormatting sqref="D9">
    <cfRule type="cellIs" dxfId="5992" priority="6525" operator="lessThan">
      <formula>0</formula>
    </cfRule>
  </conditionalFormatting>
  <conditionalFormatting sqref="D10">
    <cfRule type="cellIs" dxfId="5991" priority="6524" operator="lessThan">
      <formula>0</formula>
    </cfRule>
  </conditionalFormatting>
  <conditionalFormatting sqref="D10">
    <cfRule type="cellIs" dxfId="5990" priority="6523" operator="lessThan">
      <formula>0</formula>
    </cfRule>
  </conditionalFormatting>
  <conditionalFormatting sqref="D10">
    <cfRule type="cellIs" dxfId="5989" priority="6522" operator="lessThan">
      <formula>0</formula>
    </cfRule>
  </conditionalFormatting>
  <conditionalFormatting sqref="D9">
    <cfRule type="cellIs" dxfId="5988" priority="6521" operator="lessThan">
      <formula>0</formula>
    </cfRule>
  </conditionalFormatting>
  <conditionalFormatting sqref="D10">
    <cfRule type="cellIs" dxfId="5987" priority="6520" operator="lessThan">
      <formula>0</formula>
    </cfRule>
  </conditionalFormatting>
  <conditionalFormatting sqref="D10">
    <cfRule type="cellIs" dxfId="5986" priority="6519" operator="lessThan">
      <formula>0</formula>
    </cfRule>
  </conditionalFormatting>
  <conditionalFormatting sqref="D9">
    <cfRule type="cellIs" dxfId="5985" priority="6518" operator="lessThan">
      <formula>0</formula>
    </cfRule>
  </conditionalFormatting>
  <conditionalFormatting sqref="D10">
    <cfRule type="cellIs" dxfId="5984" priority="6517" operator="lessThan">
      <formula>0</formula>
    </cfRule>
  </conditionalFormatting>
  <conditionalFormatting sqref="D9">
    <cfRule type="cellIs" dxfId="5983" priority="6516" operator="lessThan">
      <formula>0</formula>
    </cfRule>
  </conditionalFormatting>
  <conditionalFormatting sqref="D9">
    <cfRule type="cellIs" dxfId="5982" priority="6515" operator="lessThan">
      <formula>0</formula>
    </cfRule>
  </conditionalFormatting>
  <conditionalFormatting sqref="D10">
    <cfRule type="cellIs" dxfId="5981" priority="6514" operator="lessThan">
      <formula>0</formula>
    </cfRule>
  </conditionalFormatting>
  <conditionalFormatting sqref="D10">
    <cfRule type="cellIs" dxfId="5980" priority="6513" operator="lessThan">
      <formula>0</formula>
    </cfRule>
  </conditionalFormatting>
  <conditionalFormatting sqref="D10">
    <cfRule type="cellIs" dxfId="5979" priority="6512" operator="lessThan">
      <formula>0</formula>
    </cfRule>
  </conditionalFormatting>
  <conditionalFormatting sqref="D9">
    <cfRule type="cellIs" dxfId="5978" priority="6511" operator="lessThan">
      <formula>0</formula>
    </cfRule>
  </conditionalFormatting>
  <conditionalFormatting sqref="D10">
    <cfRule type="cellIs" dxfId="5977" priority="6510" operator="lessThan">
      <formula>0</formula>
    </cfRule>
  </conditionalFormatting>
  <conditionalFormatting sqref="D10">
    <cfRule type="cellIs" dxfId="5976" priority="6509" operator="lessThan">
      <formula>0</formula>
    </cfRule>
  </conditionalFormatting>
  <conditionalFormatting sqref="D9">
    <cfRule type="cellIs" dxfId="5975" priority="6508" operator="lessThan">
      <formula>0</formula>
    </cfRule>
  </conditionalFormatting>
  <conditionalFormatting sqref="D10">
    <cfRule type="cellIs" dxfId="5974" priority="6507" operator="lessThan">
      <formula>0</formula>
    </cfRule>
  </conditionalFormatting>
  <conditionalFormatting sqref="D9">
    <cfRule type="cellIs" dxfId="5973" priority="6506" operator="lessThan">
      <formula>0</formula>
    </cfRule>
  </conditionalFormatting>
  <conditionalFormatting sqref="D9">
    <cfRule type="cellIs" dxfId="5972" priority="6505" operator="lessThan">
      <formula>0</formula>
    </cfRule>
  </conditionalFormatting>
  <conditionalFormatting sqref="D10">
    <cfRule type="cellIs" dxfId="5971" priority="6504" operator="lessThan">
      <formula>0</formula>
    </cfRule>
  </conditionalFormatting>
  <conditionalFormatting sqref="D10">
    <cfRule type="cellIs" dxfId="5970" priority="6503" operator="lessThan">
      <formula>0</formula>
    </cfRule>
  </conditionalFormatting>
  <conditionalFormatting sqref="D9">
    <cfRule type="cellIs" dxfId="5969" priority="6502" operator="lessThan">
      <formula>0</formula>
    </cfRule>
  </conditionalFormatting>
  <conditionalFormatting sqref="D10">
    <cfRule type="cellIs" dxfId="5968" priority="6501" operator="lessThan">
      <formula>0</formula>
    </cfRule>
  </conditionalFormatting>
  <conditionalFormatting sqref="D9">
    <cfRule type="cellIs" dxfId="5967" priority="6500" operator="lessThan">
      <formula>0</formula>
    </cfRule>
  </conditionalFormatting>
  <conditionalFormatting sqref="D9">
    <cfRule type="cellIs" dxfId="5966" priority="6499" operator="lessThan">
      <formula>0</formula>
    </cfRule>
  </conditionalFormatting>
  <conditionalFormatting sqref="D10">
    <cfRule type="cellIs" dxfId="5965" priority="6498" operator="lessThan">
      <formula>0</formula>
    </cfRule>
  </conditionalFormatting>
  <conditionalFormatting sqref="D9">
    <cfRule type="cellIs" dxfId="5964" priority="6497" operator="lessThan">
      <formula>0</formula>
    </cfRule>
  </conditionalFormatting>
  <conditionalFormatting sqref="D9">
    <cfRule type="cellIs" dxfId="5963" priority="6496" operator="lessThan">
      <formula>0</formula>
    </cfRule>
  </conditionalFormatting>
  <conditionalFormatting sqref="D9">
    <cfRule type="cellIs" dxfId="5962" priority="6495" operator="lessThan">
      <formula>0</formula>
    </cfRule>
  </conditionalFormatting>
  <conditionalFormatting sqref="D10">
    <cfRule type="cellIs" dxfId="5961" priority="6494" operator="lessThan">
      <formula>0</formula>
    </cfRule>
  </conditionalFormatting>
  <conditionalFormatting sqref="D10">
    <cfRule type="cellIs" dxfId="5960" priority="6493" operator="lessThan">
      <formula>0</formula>
    </cfRule>
  </conditionalFormatting>
  <conditionalFormatting sqref="D10">
    <cfRule type="cellIs" dxfId="5959" priority="6492" operator="lessThan">
      <formula>0</formula>
    </cfRule>
  </conditionalFormatting>
  <conditionalFormatting sqref="D10">
    <cfRule type="cellIs" dxfId="5958" priority="6491" operator="lessThan">
      <formula>0</formula>
    </cfRule>
  </conditionalFormatting>
  <conditionalFormatting sqref="D9">
    <cfRule type="cellIs" dxfId="5957" priority="6490" operator="lessThan">
      <formula>0</formula>
    </cfRule>
  </conditionalFormatting>
  <conditionalFormatting sqref="D10">
    <cfRule type="cellIs" dxfId="5956" priority="6489" operator="lessThan">
      <formula>0</formula>
    </cfRule>
  </conditionalFormatting>
  <conditionalFormatting sqref="D10">
    <cfRule type="cellIs" dxfId="5955" priority="6488" operator="lessThan">
      <formula>0</formula>
    </cfRule>
  </conditionalFormatting>
  <conditionalFormatting sqref="D10">
    <cfRule type="cellIs" dxfId="5954" priority="6487" operator="lessThan">
      <formula>0</formula>
    </cfRule>
  </conditionalFormatting>
  <conditionalFormatting sqref="D9">
    <cfRule type="cellIs" dxfId="5953" priority="6486" operator="lessThan">
      <formula>0</formula>
    </cfRule>
  </conditionalFormatting>
  <conditionalFormatting sqref="D10">
    <cfRule type="cellIs" dxfId="5952" priority="6485" operator="lessThan">
      <formula>0</formula>
    </cfRule>
  </conditionalFormatting>
  <conditionalFormatting sqref="D10">
    <cfRule type="cellIs" dxfId="5951" priority="6484" operator="lessThan">
      <formula>0</formula>
    </cfRule>
  </conditionalFormatting>
  <conditionalFormatting sqref="D9">
    <cfRule type="cellIs" dxfId="5950" priority="6483" operator="lessThan">
      <formula>0</formula>
    </cfRule>
  </conditionalFormatting>
  <conditionalFormatting sqref="D10">
    <cfRule type="cellIs" dxfId="5949" priority="6482" operator="lessThan">
      <formula>0</formula>
    </cfRule>
  </conditionalFormatting>
  <conditionalFormatting sqref="D9">
    <cfRule type="cellIs" dxfId="5948" priority="6481" operator="lessThan">
      <formula>0</formula>
    </cfRule>
  </conditionalFormatting>
  <conditionalFormatting sqref="D9">
    <cfRule type="cellIs" dxfId="5947" priority="6480" operator="lessThan">
      <formula>0</formula>
    </cfRule>
  </conditionalFormatting>
  <conditionalFormatting sqref="D10">
    <cfRule type="cellIs" dxfId="5946" priority="6479" operator="lessThan">
      <formula>0</formula>
    </cfRule>
  </conditionalFormatting>
  <conditionalFormatting sqref="D10">
    <cfRule type="cellIs" dxfId="5945" priority="6478" operator="lessThan">
      <formula>0</formula>
    </cfRule>
  </conditionalFormatting>
  <conditionalFormatting sqref="D10">
    <cfRule type="cellIs" dxfId="5944" priority="6477" operator="lessThan">
      <formula>0</formula>
    </cfRule>
  </conditionalFormatting>
  <conditionalFormatting sqref="D9">
    <cfRule type="cellIs" dxfId="5943" priority="6476" operator="lessThan">
      <formula>0</formula>
    </cfRule>
  </conditionalFormatting>
  <conditionalFormatting sqref="D10">
    <cfRule type="cellIs" dxfId="5942" priority="6475" operator="lessThan">
      <formula>0</formula>
    </cfRule>
  </conditionalFormatting>
  <conditionalFormatting sqref="D10">
    <cfRule type="cellIs" dxfId="5941" priority="6474" operator="lessThan">
      <formula>0</formula>
    </cfRule>
  </conditionalFormatting>
  <conditionalFormatting sqref="D9">
    <cfRule type="cellIs" dxfId="5940" priority="6473" operator="lessThan">
      <formula>0</formula>
    </cfRule>
  </conditionalFormatting>
  <conditionalFormatting sqref="D10">
    <cfRule type="cellIs" dxfId="5939" priority="6472" operator="lessThan">
      <formula>0</formula>
    </cfRule>
  </conditionalFormatting>
  <conditionalFormatting sqref="D9">
    <cfRule type="cellIs" dxfId="5938" priority="6471" operator="lessThan">
      <formula>0</formula>
    </cfRule>
  </conditionalFormatting>
  <conditionalFormatting sqref="D9">
    <cfRule type="cellIs" dxfId="5937" priority="6470" operator="lessThan">
      <formula>0</formula>
    </cfRule>
  </conditionalFormatting>
  <conditionalFormatting sqref="D10">
    <cfRule type="cellIs" dxfId="5936" priority="6469" operator="lessThan">
      <formula>0</formula>
    </cfRule>
  </conditionalFormatting>
  <conditionalFormatting sqref="D10">
    <cfRule type="cellIs" dxfId="5935" priority="6468" operator="lessThan">
      <formula>0</formula>
    </cfRule>
  </conditionalFormatting>
  <conditionalFormatting sqref="D9">
    <cfRule type="cellIs" dxfId="5934" priority="6467" operator="lessThan">
      <formula>0</formula>
    </cfRule>
  </conditionalFormatting>
  <conditionalFormatting sqref="D10">
    <cfRule type="cellIs" dxfId="5933" priority="6466" operator="lessThan">
      <formula>0</formula>
    </cfRule>
  </conditionalFormatting>
  <conditionalFormatting sqref="D9">
    <cfRule type="cellIs" dxfId="5932" priority="6465" operator="lessThan">
      <formula>0</formula>
    </cfRule>
  </conditionalFormatting>
  <conditionalFormatting sqref="D9">
    <cfRule type="cellIs" dxfId="5931" priority="6464" operator="lessThan">
      <formula>0</formula>
    </cfRule>
  </conditionalFormatting>
  <conditionalFormatting sqref="D10">
    <cfRule type="cellIs" dxfId="5930" priority="6463" operator="lessThan">
      <formula>0</formula>
    </cfRule>
  </conditionalFormatting>
  <conditionalFormatting sqref="D9">
    <cfRule type="cellIs" dxfId="5929" priority="6462" operator="lessThan">
      <formula>0</formula>
    </cfRule>
  </conditionalFormatting>
  <conditionalFormatting sqref="D9">
    <cfRule type="cellIs" dxfId="5928" priority="6461" operator="lessThan">
      <formula>0</formula>
    </cfRule>
  </conditionalFormatting>
  <conditionalFormatting sqref="D9">
    <cfRule type="cellIs" dxfId="5927" priority="6460" operator="lessThan">
      <formula>0</formula>
    </cfRule>
  </conditionalFormatting>
  <conditionalFormatting sqref="D10">
    <cfRule type="cellIs" dxfId="5926" priority="6459" operator="lessThan">
      <formula>0</formula>
    </cfRule>
  </conditionalFormatting>
  <conditionalFormatting sqref="D10">
    <cfRule type="cellIs" dxfId="5925" priority="6458" operator="lessThan">
      <formula>0</formula>
    </cfRule>
  </conditionalFormatting>
  <conditionalFormatting sqref="D10">
    <cfRule type="cellIs" dxfId="5924" priority="6457" operator="lessThan">
      <formula>0</formula>
    </cfRule>
  </conditionalFormatting>
  <conditionalFormatting sqref="D9">
    <cfRule type="cellIs" dxfId="5923" priority="6456" operator="lessThan">
      <formula>0</formula>
    </cfRule>
  </conditionalFormatting>
  <conditionalFormatting sqref="D10">
    <cfRule type="cellIs" dxfId="5922" priority="6455" operator="lessThan">
      <formula>0</formula>
    </cfRule>
  </conditionalFormatting>
  <conditionalFormatting sqref="D10">
    <cfRule type="cellIs" dxfId="5921" priority="6454" operator="lessThan">
      <formula>0</formula>
    </cfRule>
  </conditionalFormatting>
  <conditionalFormatting sqref="D9">
    <cfRule type="cellIs" dxfId="5920" priority="6453" operator="lessThan">
      <formula>0</formula>
    </cfRule>
  </conditionalFormatting>
  <conditionalFormatting sqref="D10">
    <cfRule type="cellIs" dxfId="5919" priority="6452" operator="lessThan">
      <formula>0</formula>
    </cfRule>
  </conditionalFormatting>
  <conditionalFormatting sqref="D9">
    <cfRule type="cellIs" dxfId="5918" priority="6451" operator="lessThan">
      <formula>0</formula>
    </cfRule>
  </conditionalFormatting>
  <conditionalFormatting sqref="D9">
    <cfRule type="cellIs" dxfId="5917" priority="6450" operator="lessThan">
      <formula>0</formula>
    </cfRule>
  </conditionalFormatting>
  <conditionalFormatting sqref="D10">
    <cfRule type="cellIs" dxfId="5916" priority="6449" operator="lessThan">
      <formula>0</formula>
    </cfRule>
  </conditionalFormatting>
  <conditionalFormatting sqref="D10">
    <cfRule type="cellIs" dxfId="5915" priority="6448" operator="lessThan">
      <formula>0</formula>
    </cfRule>
  </conditionalFormatting>
  <conditionalFormatting sqref="D9">
    <cfRule type="cellIs" dxfId="5914" priority="6447" operator="lessThan">
      <formula>0</formula>
    </cfRule>
  </conditionalFormatting>
  <conditionalFormatting sqref="D10">
    <cfRule type="cellIs" dxfId="5913" priority="6446" operator="lessThan">
      <formula>0</formula>
    </cfRule>
  </conditionalFormatting>
  <conditionalFormatting sqref="D9">
    <cfRule type="cellIs" dxfId="5912" priority="6445" operator="lessThan">
      <formula>0</formula>
    </cfRule>
  </conditionalFormatting>
  <conditionalFormatting sqref="D9">
    <cfRule type="cellIs" dxfId="5911" priority="6444" operator="lessThan">
      <formula>0</formula>
    </cfRule>
  </conditionalFormatting>
  <conditionalFormatting sqref="D10">
    <cfRule type="cellIs" dxfId="5910" priority="6443" operator="lessThan">
      <formula>0</formula>
    </cfRule>
  </conditionalFormatting>
  <conditionalFormatting sqref="D9">
    <cfRule type="cellIs" dxfId="5909" priority="6442" operator="lessThan">
      <formula>0</formula>
    </cfRule>
  </conditionalFormatting>
  <conditionalFormatting sqref="D9">
    <cfRule type="cellIs" dxfId="5908" priority="6441" operator="lessThan">
      <formula>0</formula>
    </cfRule>
  </conditionalFormatting>
  <conditionalFormatting sqref="D9">
    <cfRule type="cellIs" dxfId="5907" priority="6440" operator="lessThan">
      <formula>0</formula>
    </cfRule>
  </conditionalFormatting>
  <conditionalFormatting sqref="D10">
    <cfRule type="cellIs" dxfId="5906" priority="6439" operator="lessThan">
      <formula>0</formula>
    </cfRule>
  </conditionalFormatting>
  <conditionalFormatting sqref="D10">
    <cfRule type="cellIs" dxfId="5905" priority="6438" operator="lessThan">
      <formula>0</formula>
    </cfRule>
  </conditionalFormatting>
  <conditionalFormatting sqref="D9">
    <cfRule type="cellIs" dxfId="5904" priority="6437" operator="lessThan">
      <formula>0</formula>
    </cfRule>
  </conditionalFormatting>
  <conditionalFormatting sqref="D10">
    <cfRule type="cellIs" dxfId="5903" priority="6436" operator="lessThan">
      <formula>0</formula>
    </cfRule>
  </conditionalFormatting>
  <conditionalFormatting sqref="D9">
    <cfRule type="cellIs" dxfId="5902" priority="6435" operator="lessThan">
      <formula>0</formula>
    </cfRule>
  </conditionalFormatting>
  <conditionalFormatting sqref="D9">
    <cfRule type="cellIs" dxfId="5901" priority="6434" operator="lessThan">
      <formula>0</formula>
    </cfRule>
  </conditionalFormatting>
  <conditionalFormatting sqref="D10">
    <cfRule type="cellIs" dxfId="5900" priority="6433" operator="lessThan">
      <formula>0</formula>
    </cfRule>
  </conditionalFormatting>
  <conditionalFormatting sqref="D9">
    <cfRule type="cellIs" dxfId="5899" priority="6432" operator="lessThan">
      <formula>0</formula>
    </cfRule>
  </conditionalFormatting>
  <conditionalFormatting sqref="D9">
    <cfRule type="cellIs" dxfId="5898" priority="6431" operator="lessThan">
      <formula>0</formula>
    </cfRule>
  </conditionalFormatting>
  <conditionalFormatting sqref="D9">
    <cfRule type="cellIs" dxfId="5897" priority="6430" operator="lessThan">
      <formula>0</formula>
    </cfRule>
  </conditionalFormatting>
  <conditionalFormatting sqref="D10">
    <cfRule type="cellIs" dxfId="5896" priority="6429" operator="lessThan">
      <formula>0</formula>
    </cfRule>
  </conditionalFormatting>
  <conditionalFormatting sqref="D9">
    <cfRule type="cellIs" dxfId="5895" priority="6428" operator="lessThan">
      <formula>0</formula>
    </cfRule>
  </conditionalFormatting>
  <conditionalFormatting sqref="D9">
    <cfRule type="cellIs" dxfId="5894" priority="6427" operator="lessThan">
      <formula>0</formula>
    </cfRule>
  </conditionalFormatting>
  <conditionalFormatting sqref="D9">
    <cfRule type="cellIs" dxfId="5893" priority="6426" operator="lessThan">
      <formula>0</formula>
    </cfRule>
  </conditionalFormatting>
  <conditionalFormatting sqref="D9">
    <cfRule type="cellIs" dxfId="5892" priority="6425" operator="lessThan">
      <formula>0</formula>
    </cfRule>
  </conditionalFormatting>
  <conditionalFormatting sqref="D10">
    <cfRule type="cellIs" dxfId="5891" priority="6424" operator="lessThan">
      <formula>0</formula>
    </cfRule>
  </conditionalFormatting>
  <conditionalFormatting sqref="D10">
    <cfRule type="cellIs" dxfId="5890" priority="6423" operator="lessThan">
      <formula>0</formula>
    </cfRule>
  </conditionalFormatting>
  <conditionalFormatting sqref="D10">
    <cfRule type="cellIs" dxfId="5889" priority="6422" operator="lessThan">
      <formula>0</formula>
    </cfRule>
  </conditionalFormatting>
  <conditionalFormatting sqref="D10">
    <cfRule type="cellIs" dxfId="5888" priority="6421" operator="lessThan">
      <formula>0</formula>
    </cfRule>
  </conditionalFormatting>
  <conditionalFormatting sqref="D10">
    <cfRule type="cellIs" dxfId="5887" priority="6420" operator="lessThan">
      <formula>0</formula>
    </cfRule>
  </conditionalFormatting>
  <conditionalFormatting sqref="D9">
    <cfRule type="cellIs" dxfId="5886" priority="6419" operator="lessThan">
      <formula>0</formula>
    </cfRule>
  </conditionalFormatting>
  <conditionalFormatting sqref="D10">
    <cfRule type="cellIs" dxfId="5885" priority="6418" operator="lessThan">
      <formula>0</formula>
    </cfRule>
  </conditionalFormatting>
  <conditionalFormatting sqref="D10">
    <cfRule type="cellIs" dxfId="5884" priority="6417" operator="lessThan">
      <formula>0</formula>
    </cfRule>
  </conditionalFormatting>
  <conditionalFormatting sqref="D10">
    <cfRule type="cellIs" dxfId="5883" priority="6416" operator="lessThan">
      <formula>0</formula>
    </cfRule>
  </conditionalFormatting>
  <conditionalFormatting sqref="D10">
    <cfRule type="cellIs" dxfId="5882" priority="6415" operator="lessThan">
      <formula>0</formula>
    </cfRule>
  </conditionalFormatting>
  <conditionalFormatting sqref="D9">
    <cfRule type="cellIs" dxfId="5881" priority="6414" operator="lessThan">
      <formula>0</formula>
    </cfRule>
  </conditionalFormatting>
  <conditionalFormatting sqref="D10">
    <cfRule type="cellIs" dxfId="5880" priority="6413" operator="lessThan">
      <formula>0</formula>
    </cfRule>
  </conditionalFormatting>
  <conditionalFormatting sqref="D10">
    <cfRule type="cellIs" dxfId="5879" priority="6412" operator="lessThan">
      <formula>0</formula>
    </cfRule>
  </conditionalFormatting>
  <conditionalFormatting sqref="D10">
    <cfRule type="cellIs" dxfId="5878" priority="6411" operator="lessThan">
      <formula>0</formula>
    </cfRule>
  </conditionalFormatting>
  <conditionalFormatting sqref="D9">
    <cfRule type="cellIs" dxfId="5877" priority="6410" operator="lessThan">
      <formula>0</formula>
    </cfRule>
  </conditionalFormatting>
  <conditionalFormatting sqref="D10">
    <cfRule type="cellIs" dxfId="5876" priority="6409" operator="lessThan">
      <formula>0</formula>
    </cfRule>
  </conditionalFormatting>
  <conditionalFormatting sqref="D10">
    <cfRule type="cellIs" dxfId="5875" priority="6408" operator="lessThan">
      <formula>0</formula>
    </cfRule>
  </conditionalFormatting>
  <conditionalFormatting sqref="D9">
    <cfRule type="cellIs" dxfId="5874" priority="6407" operator="lessThan">
      <formula>0</formula>
    </cfRule>
  </conditionalFormatting>
  <conditionalFormatting sqref="D10">
    <cfRule type="cellIs" dxfId="5873" priority="6406" operator="lessThan">
      <formula>0</formula>
    </cfRule>
  </conditionalFormatting>
  <conditionalFormatting sqref="D9">
    <cfRule type="cellIs" dxfId="5872" priority="6405" operator="lessThan">
      <formula>0</formula>
    </cfRule>
  </conditionalFormatting>
  <conditionalFormatting sqref="D9">
    <cfRule type="cellIs" dxfId="5871" priority="6404" operator="lessThan">
      <formula>0</formula>
    </cfRule>
  </conditionalFormatting>
  <conditionalFormatting sqref="D10">
    <cfRule type="cellIs" dxfId="5870" priority="6403" operator="lessThan">
      <formula>0</formula>
    </cfRule>
  </conditionalFormatting>
  <conditionalFormatting sqref="D10">
    <cfRule type="cellIs" dxfId="5869" priority="6402" operator="lessThan">
      <formula>0</formula>
    </cfRule>
  </conditionalFormatting>
  <conditionalFormatting sqref="D10">
    <cfRule type="cellIs" dxfId="5868" priority="6401" operator="lessThan">
      <formula>0</formula>
    </cfRule>
  </conditionalFormatting>
  <conditionalFormatting sqref="D10">
    <cfRule type="cellIs" dxfId="5867" priority="6400" operator="lessThan">
      <formula>0</formula>
    </cfRule>
  </conditionalFormatting>
  <conditionalFormatting sqref="D9">
    <cfRule type="cellIs" dxfId="5866" priority="6399" operator="lessThan">
      <formula>0</formula>
    </cfRule>
  </conditionalFormatting>
  <conditionalFormatting sqref="D10">
    <cfRule type="cellIs" dxfId="5865" priority="6398" operator="lessThan">
      <formula>0</formula>
    </cfRule>
  </conditionalFormatting>
  <conditionalFormatting sqref="D10">
    <cfRule type="cellIs" dxfId="5864" priority="6397" operator="lessThan">
      <formula>0</formula>
    </cfRule>
  </conditionalFormatting>
  <conditionalFormatting sqref="D10">
    <cfRule type="cellIs" dxfId="5863" priority="6396" operator="lessThan">
      <formula>0</formula>
    </cfRule>
  </conditionalFormatting>
  <conditionalFormatting sqref="D9">
    <cfRule type="cellIs" dxfId="5862" priority="6395" operator="lessThan">
      <formula>0</formula>
    </cfRule>
  </conditionalFormatting>
  <conditionalFormatting sqref="D10">
    <cfRule type="cellIs" dxfId="5861" priority="6394" operator="lessThan">
      <formula>0</formula>
    </cfRule>
  </conditionalFormatting>
  <conditionalFormatting sqref="D10">
    <cfRule type="cellIs" dxfId="5860" priority="6393" operator="lessThan">
      <formula>0</formula>
    </cfRule>
  </conditionalFormatting>
  <conditionalFormatting sqref="D9">
    <cfRule type="cellIs" dxfId="5859" priority="6392" operator="lessThan">
      <formula>0</formula>
    </cfRule>
  </conditionalFormatting>
  <conditionalFormatting sqref="D10">
    <cfRule type="cellIs" dxfId="5858" priority="6391" operator="lessThan">
      <formula>0</formula>
    </cfRule>
  </conditionalFormatting>
  <conditionalFormatting sqref="D9">
    <cfRule type="cellIs" dxfId="5857" priority="6390" operator="lessThan">
      <formula>0</formula>
    </cfRule>
  </conditionalFormatting>
  <conditionalFormatting sqref="D9">
    <cfRule type="cellIs" dxfId="5856" priority="6389" operator="lessThan">
      <formula>0</formula>
    </cfRule>
  </conditionalFormatting>
  <conditionalFormatting sqref="D10">
    <cfRule type="cellIs" dxfId="5855" priority="6388" operator="lessThan">
      <formula>0</formula>
    </cfRule>
  </conditionalFormatting>
  <conditionalFormatting sqref="D10">
    <cfRule type="cellIs" dxfId="5854" priority="6387" operator="lessThan">
      <formula>0</formula>
    </cfRule>
  </conditionalFormatting>
  <conditionalFormatting sqref="D10">
    <cfRule type="cellIs" dxfId="5853" priority="6386" operator="lessThan">
      <formula>0</formula>
    </cfRule>
  </conditionalFormatting>
  <conditionalFormatting sqref="D9">
    <cfRule type="cellIs" dxfId="5852" priority="6385" operator="lessThan">
      <formula>0</formula>
    </cfRule>
  </conditionalFormatting>
  <conditionalFormatting sqref="D10">
    <cfRule type="cellIs" dxfId="5851" priority="6384" operator="lessThan">
      <formula>0</formula>
    </cfRule>
  </conditionalFormatting>
  <conditionalFormatting sqref="D10">
    <cfRule type="cellIs" dxfId="5850" priority="6383" operator="lessThan">
      <formula>0</formula>
    </cfRule>
  </conditionalFormatting>
  <conditionalFormatting sqref="D9">
    <cfRule type="cellIs" dxfId="5849" priority="6382" operator="lessThan">
      <formula>0</formula>
    </cfRule>
  </conditionalFormatting>
  <conditionalFormatting sqref="D10">
    <cfRule type="cellIs" dxfId="5848" priority="6381" operator="lessThan">
      <formula>0</formula>
    </cfRule>
  </conditionalFormatting>
  <conditionalFormatting sqref="D9">
    <cfRule type="cellIs" dxfId="5847" priority="6380" operator="lessThan">
      <formula>0</formula>
    </cfRule>
  </conditionalFormatting>
  <conditionalFormatting sqref="D9">
    <cfRule type="cellIs" dxfId="5846" priority="6379" operator="lessThan">
      <formula>0</formula>
    </cfRule>
  </conditionalFormatting>
  <conditionalFormatting sqref="D10">
    <cfRule type="cellIs" dxfId="5845" priority="6378" operator="lessThan">
      <formula>0</formula>
    </cfRule>
  </conditionalFormatting>
  <conditionalFormatting sqref="D10">
    <cfRule type="cellIs" dxfId="5844" priority="6377" operator="lessThan">
      <formula>0</formula>
    </cfRule>
  </conditionalFormatting>
  <conditionalFormatting sqref="D9">
    <cfRule type="cellIs" dxfId="5843" priority="6376" operator="lessThan">
      <formula>0</formula>
    </cfRule>
  </conditionalFormatting>
  <conditionalFormatting sqref="D10">
    <cfRule type="cellIs" dxfId="5842" priority="6375" operator="lessThan">
      <formula>0</formula>
    </cfRule>
  </conditionalFormatting>
  <conditionalFormatting sqref="D9">
    <cfRule type="cellIs" dxfId="5841" priority="6374" operator="lessThan">
      <formula>0</formula>
    </cfRule>
  </conditionalFormatting>
  <conditionalFormatting sqref="D9">
    <cfRule type="cellIs" dxfId="5840" priority="6373" operator="lessThan">
      <formula>0</formula>
    </cfRule>
  </conditionalFormatting>
  <conditionalFormatting sqref="D10">
    <cfRule type="cellIs" dxfId="5839" priority="6372" operator="lessThan">
      <formula>0</formula>
    </cfRule>
  </conditionalFormatting>
  <conditionalFormatting sqref="D9">
    <cfRule type="cellIs" dxfId="5838" priority="6371" operator="lessThan">
      <formula>0</formula>
    </cfRule>
  </conditionalFormatting>
  <conditionalFormatting sqref="D9">
    <cfRule type="cellIs" dxfId="5837" priority="6370" operator="lessThan">
      <formula>0</formula>
    </cfRule>
  </conditionalFormatting>
  <conditionalFormatting sqref="D9">
    <cfRule type="cellIs" dxfId="5836" priority="6369" operator="lessThan">
      <formula>0</formula>
    </cfRule>
  </conditionalFormatting>
  <conditionalFormatting sqref="D10">
    <cfRule type="cellIs" dxfId="5835" priority="6368" operator="lessThan">
      <formula>0</formula>
    </cfRule>
  </conditionalFormatting>
  <conditionalFormatting sqref="D10">
    <cfRule type="cellIs" dxfId="5834" priority="6367" operator="lessThan">
      <formula>0</formula>
    </cfRule>
  </conditionalFormatting>
  <conditionalFormatting sqref="D10">
    <cfRule type="cellIs" dxfId="5833" priority="6366" operator="lessThan">
      <formula>0</formula>
    </cfRule>
  </conditionalFormatting>
  <conditionalFormatting sqref="D10">
    <cfRule type="cellIs" dxfId="5832" priority="6365" operator="lessThan">
      <formula>0</formula>
    </cfRule>
  </conditionalFormatting>
  <conditionalFormatting sqref="D9">
    <cfRule type="cellIs" dxfId="5831" priority="6364" operator="lessThan">
      <formula>0</formula>
    </cfRule>
  </conditionalFormatting>
  <conditionalFormatting sqref="D10">
    <cfRule type="cellIs" dxfId="5830" priority="6363" operator="lessThan">
      <formula>0</formula>
    </cfRule>
  </conditionalFormatting>
  <conditionalFormatting sqref="D10">
    <cfRule type="cellIs" dxfId="5829" priority="6362" operator="lessThan">
      <formula>0</formula>
    </cfRule>
  </conditionalFormatting>
  <conditionalFormatting sqref="D10">
    <cfRule type="cellIs" dxfId="5828" priority="6361" operator="lessThan">
      <formula>0</formula>
    </cfRule>
  </conditionalFormatting>
  <conditionalFormatting sqref="D9">
    <cfRule type="cellIs" dxfId="5827" priority="6360" operator="lessThan">
      <formula>0</formula>
    </cfRule>
  </conditionalFormatting>
  <conditionalFormatting sqref="D10">
    <cfRule type="cellIs" dxfId="5826" priority="6359" operator="lessThan">
      <formula>0</formula>
    </cfRule>
  </conditionalFormatting>
  <conditionalFormatting sqref="D10">
    <cfRule type="cellIs" dxfId="5825" priority="6358" operator="lessThan">
      <formula>0</formula>
    </cfRule>
  </conditionalFormatting>
  <conditionalFormatting sqref="D9">
    <cfRule type="cellIs" dxfId="5824" priority="6357" operator="lessThan">
      <formula>0</formula>
    </cfRule>
  </conditionalFormatting>
  <conditionalFormatting sqref="D10">
    <cfRule type="cellIs" dxfId="5823" priority="6356" operator="lessThan">
      <formula>0</formula>
    </cfRule>
  </conditionalFormatting>
  <conditionalFormatting sqref="D9">
    <cfRule type="cellIs" dxfId="5822" priority="6355" operator="lessThan">
      <formula>0</formula>
    </cfRule>
  </conditionalFormatting>
  <conditionalFormatting sqref="D9">
    <cfRule type="cellIs" dxfId="5821" priority="6354" operator="lessThan">
      <formula>0</formula>
    </cfRule>
  </conditionalFormatting>
  <conditionalFormatting sqref="D10">
    <cfRule type="cellIs" dxfId="5820" priority="6353" operator="lessThan">
      <formula>0</formula>
    </cfRule>
  </conditionalFormatting>
  <conditionalFormatting sqref="D10">
    <cfRule type="cellIs" dxfId="5819" priority="6352" operator="lessThan">
      <formula>0</formula>
    </cfRule>
  </conditionalFormatting>
  <conditionalFormatting sqref="D10">
    <cfRule type="cellIs" dxfId="5818" priority="6351" operator="lessThan">
      <formula>0</formula>
    </cfRule>
  </conditionalFormatting>
  <conditionalFormatting sqref="D9">
    <cfRule type="cellIs" dxfId="5817" priority="6350" operator="lessThan">
      <formula>0</formula>
    </cfRule>
  </conditionalFormatting>
  <conditionalFormatting sqref="D10">
    <cfRule type="cellIs" dxfId="5816" priority="6349" operator="lessThan">
      <formula>0</formula>
    </cfRule>
  </conditionalFormatting>
  <conditionalFormatting sqref="D10">
    <cfRule type="cellIs" dxfId="5815" priority="6348" operator="lessThan">
      <formula>0</formula>
    </cfRule>
  </conditionalFormatting>
  <conditionalFormatting sqref="D9">
    <cfRule type="cellIs" dxfId="5814" priority="6347" operator="lessThan">
      <formula>0</formula>
    </cfRule>
  </conditionalFormatting>
  <conditionalFormatting sqref="D10">
    <cfRule type="cellIs" dxfId="5813" priority="6346" operator="lessThan">
      <formula>0</formula>
    </cfRule>
  </conditionalFormatting>
  <conditionalFormatting sqref="D9">
    <cfRule type="cellIs" dxfId="5812" priority="6345" operator="lessThan">
      <formula>0</formula>
    </cfRule>
  </conditionalFormatting>
  <conditionalFormatting sqref="D9">
    <cfRule type="cellIs" dxfId="5811" priority="6344" operator="lessThan">
      <formula>0</formula>
    </cfRule>
  </conditionalFormatting>
  <conditionalFormatting sqref="D10">
    <cfRule type="cellIs" dxfId="5810" priority="6343" operator="lessThan">
      <formula>0</formula>
    </cfRule>
  </conditionalFormatting>
  <conditionalFormatting sqref="D10">
    <cfRule type="cellIs" dxfId="5809" priority="6342" operator="lessThan">
      <formula>0</formula>
    </cfRule>
  </conditionalFormatting>
  <conditionalFormatting sqref="D9">
    <cfRule type="cellIs" dxfId="5808" priority="6341" operator="lessThan">
      <formula>0</formula>
    </cfRule>
  </conditionalFormatting>
  <conditionalFormatting sqref="D10">
    <cfRule type="cellIs" dxfId="5807" priority="6340" operator="lessThan">
      <formula>0</formula>
    </cfRule>
  </conditionalFormatting>
  <conditionalFormatting sqref="D9">
    <cfRule type="cellIs" dxfId="5806" priority="6339" operator="lessThan">
      <formula>0</formula>
    </cfRule>
  </conditionalFormatting>
  <conditionalFormatting sqref="D9">
    <cfRule type="cellIs" dxfId="5805" priority="6338" operator="lessThan">
      <formula>0</formula>
    </cfRule>
  </conditionalFormatting>
  <conditionalFormatting sqref="D10">
    <cfRule type="cellIs" dxfId="5804" priority="6337" operator="lessThan">
      <formula>0</formula>
    </cfRule>
  </conditionalFormatting>
  <conditionalFormatting sqref="D9">
    <cfRule type="cellIs" dxfId="5803" priority="6336" operator="lessThan">
      <formula>0</formula>
    </cfRule>
  </conditionalFormatting>
  <conditionalFormatting sqref="D9">
    <cfRule type="cellIs" dxfId="5802" priority="6335" operator="lessThan">
      <formula>0</formula>
    </cfRule>
  </conditionalFormatting>
  <conditionalFormatting sqref="D9">
    <cfRule type="cellIs" dxfId="5801" priority="6334" operator="lessThan">
      <formula>0</formula>
    </cfRule>
  </conditionalFormatting>
  <conditionalFormatting sqref="D10">
    <cfRule type="cellIs" dxfId="5800" priority="6333" operator="lessThan">
      <formula>0</formula>
    </cfRule>
  </conditionalFormatting>
  <conditionalFormatting sqref="D10">
    <cfRule type="cellIs" dxfId="5799" priority="6332" operator="lessThan">
      <formula>0</formula>
    </cfRule>
  </conditionalFormatting>
  <conditionalFormatting sqref="D10">
    <cfRule type="cellIs" dxfId="5798" priority="6331" operator="lessThan">
      <formula>0</formula>
    </cfRule>
  </conditionalFormatting>
  <conditionalFormatting sqref="D9">
    <cfRule type="cellIs" dxfId="5797" priority="6330" operator="lessThan">
      <formula>0</formula>
    </cfRule>
  </conditionalFormatting>
  <conditionalFormatting sqref="D10">
    <cfRule type="cellIs" dxfId="5796" priority="6329" operator="lessThan">
      <formula>0</formula>
    </cfRule>
  </conditionalFormatting>
  <conditionalFormatting sqref="D10">
    <cfRule type="cellIs" dxfId="5795" priority="6328" operator="lessThan">
      <formula>0</formula>
    </cfRule>
  </conditionalFormatting>
  <conditionalFormatting sqref="D9">
    <cfRule type="cellIs" dxfId="5794" priority="6327" operator="lessThan">
      <formula>0</formula>
    </cfRule>
  </conditionalFormatting>
  <conditionalFormatting sqref="D10">
    <cfRule type="cellIs" dxfId="5793" priority="6326" operator="lessThan">
      <formula>0</formula>
    </cfRule>
  </conditionalFormatting>
  <conditionalFormatting sqref="D9">
    <cfRule type="cellIs" dxfId="5792" priority="6325" operator="lessThan">
      <formula>0</formula>
    </cfRule>
  </conditionalFormatting>
  <conditionalFormatting sqref="D9">
    <cfRule type="cellIs" dxfId="5791" priority="6324" operator="lessThan">
      <formula>0</formula>
    </cfRule>
  </conditionalFormatting>
  <conditionalFormatting sqref="D10">
    <cfRule type="cellIs" dxfId="5790" priority="6323" operator="lessThan">
      <formula>0</formula>
    </cfRule>
  </conditionalFormatting>
  <conditionalFormatting sqref="D10">
    <cfRule type="cellIs" dxfId="5789" priority="6322" operator="lessThan">
      <formula>0</formula>
    </cfRule>
  </conditionalFormatting>
  <conditionalFormatting sqref="D9">
    <cfRule type="cellIs" dxfId="5788" priority="6321" operator="lessThan">
      <formula>0</formula>
    </cfRule>
  </conditionalFormatting>
  <conditionalFormatting sqref="D10">
    <cfRule type="cellIs" dxfId="5787" priority="6320" operator="lessThan">
      <formula>0</formula>
    </cfRule>
  </conditionalFormatting>
  <conditionalFormatting sqref="D9">
    <cfRule type="cellIs" dxfId="5786" priority="6319" operator="lessThan">
      <formula>0</formula>
    </cfRule>
  </conditionalFormatting>
  <conditionalFormatting sqref="D9">
    <cfRule type="cellIs" dxfId="5785" priority="6318" operator="lessThan">
      <formula>0</formula>
    </cfRule>
  </conditionalFormatting>
  <conditionalFormatting sqref="D10">
    <cfRule type="cellIs" dxfId="5784" priority="6317" operator="lessThan">
      <formula>0</formula>
    </cfRule>
  </conditionalFormatting>
  <conditionalFormatting sqref="D9">
    <cfRule type="cellIs" dxfId="5783" priority="6316" operator="lessThan">
      <formula>0</formula>
    </cfRule>
  </conditionalFormatting>
  <conditionalFormatting sqref="D9">
    <cfRule type="cellIs" dxfId="5782" priority="6315" operator="lessThan">
      <formula>0</formula>
    </cfRule>
  </conditionalFormatting>
  <conditionalFormatting sqref="D9">
    <cfRule type="cellIs" dxfId="5781" priority="6314" operator="lessThan">
      <formula>0</formula>
    </cfRule>
  </conditionalFormatting>
  <conditionalFormatting sqref="D10">
    <cfRule type="cellIs" dxfId="5780" priority="6313" operator="lessThan">
      <formula>0</formula>
    </cfRule>
  </conditionalFormatting>
  <conditionalFormatting sqref="D10">
    <cfRule type="cellIs" dxfId="5779" priority="6312" operator="lessThan">
      <formula>0</formula>
    </cfRule>
  </conditionalFormatting>
  <conditionalFormatting sqref="D9">
    <cfRule type="cellIs" dxfId="5778" priority="6311" operator="lessThan">
      <formula>0</formula>
    </cfRule>
  </conditionalFormatting>
  <conditionalFormatting sqref="D10">
    <cfRule type="cellIs" dxfId="5777" priority="6310" operator="lessThan">
      <formula>0</formula>
    </cfRule>
  </conditionalFormatting>
  <conditionalFormatting sqref="D9">
    <cfRule type="cellIs" dxfId="5776" priority="6309" operator="lessThan">
      <formula>0</formula>
    </cfRule>
  </conditionalFormatting>
  <conditionalFormatting sqref="D9">
    <cfRule type="cellIs" dxfId="5775" priority="6308" operator="lessThan">
      <formula>0</formula>
    </cfRule>
  </conditionalFormatting>
  <conditionalFormatting sqref="D10">
    <cfRule type="cellIs" dxfId="5774" priority="6307" operator="lessThan">
      <formula>0</formula>
    </cfRule>
  </conditionalFormatting>
  <conditionalFormatting sqref="D9">
    <cfRule type="cellIs" dxfId="5773" priority="6306" operator="lessThan">
      <formula>0</formula>
    </cfRule>
  </conditionalFormatting>
  <conditionalFormatting sqref="D9">
    <cfRule type="cellIs" dxfId="5772" priority="6305" operator="lessThan">
      <formula>0</formula>
    </cfRule>
  </conditionalFormatting>
  <conditionalFormatting sqref="D9">
    <cfRule type="cellIs" dxfId="5771" priority="6304" operator="lessThan">
      <formula>0</formula>
    </cfRule>
  </conditionalFormatting>
  <conditionalFormatting sqref="D10">
    <cfRule type="cellIs" dxfId="5770" priority="6303" operator="lessThan">
      <formula>0</formula>
    </cfRule>
  </conditionalFormatting>
  <conditionalFormatting sqref="D9">
    <cfRule type="cellIs" dxfId="5769" priority="6302" operator="lessThan">
      <formula>0</formula>
    </cfRule>
  </conditionalFormatting>
  <conditionalFormatting sqref="D9">
    <cfRule type="cellIs" dxfId="5768" priority="6301" operator="lessThan">
      <formula>0</formula>
    </cfRule>
  </conditionalFormatting>
  <conditionalFormatting sqref="D9">
    <cfRule type="cellIs" dxfId="5767" priority="6300" operator="lessThan">
      <formula>0</formula>
    </cfRule>
  </conditionalFormatting>
  <conditionalFormatting sqref="D9">
    <cfRule type="cellIs" dxfId="5766" priority="6299" operator="lessThan">
      <formula>0</formula>
    </cfRule>
  </conditionalFormatting>
  <conditionalFormatting sqref="D10">
    <cfRule type="cellIs" dxfId="5765" priority="6298" operator="lessThan">
      <formula>0</formula>
    </cfRule>
  </conditionalFormatting>
  <conditionalFormatting sqref="D10">
    <cfRule type="cellIs" dxfId="5764" priority="6297" operator="lessThan">
      <formula>0</formula>
    </cfRule>
  </conditionalFormatting>
  <conditionalFormatting sqref="D10">
    <cfRule type="cellIs" dxfId="5763" priority="6296" operator="lessThan">
      <formula>0</formula>
    </cfRule>
  </conditionalFormatting>
  <conditionalFormatting sqref="D10">
    <cfRule type="cellIs" dxfId="5762" priority="6295" operator="lessThan">
      <formula>0</formula>
    </cfRule>
  </conditionalFormatting>
  <conditionalFormatting sqref="D9">
    <cfRule type="cellIs" dxfId="5761" priority="6294" operator="lessThan">
      <formula>0</formula>
    </cfRule>
  </conditionalFormatting>
  <conditionalFormatting sqref="D10">
    <cfRule type="cellIs" dxfId="5760" priority="6293" operator="lessThan">
      <formula>0</formula>
    </cfRule>
  </conditionalFormatting>
  <conditionalFormatting sqref="D10">
    <cfRule type="cellIs" dxfId="5759" priority="6292" operator="lessThan">
      <formula>0</formula>
    </cfRule>
  </conditionalFormatting>
  <conditionalFormatting sqref="D10">
    <cfRule type="cellIs" dxfId="5758" priority="6291" operator="lessThan">
      <formula>0</formula>
    </cfRule>
  </conditionalFormatting>
  <conditionalFormatting sqref="D9">
    <cfRule type="cellIs" dxfId="5757" priority="6290" operator="lessThan">
      <formula>0</formula>
    </cfRule>
  </conditionalFormatting>
  <conditionalFormatting sqref="D10">
    <cfRule type="cellIs" dxfId="5756" priority="6289" operator="lessThan">
      <formula>0</formula>
    </cfRule>
  </conditionalFormatting>
  <conditionalFormatting sqref="D10">
    <cfRule type="cellIs" dxfId="5755" priority="6288" operator="lessThan">
      <formula>0</formula>
    </cfRule>
  </conditionalFormatting>
  <conditionalFormatting sqref="D9">
    <cfRule type="cellIs" dxfId="5754" priority="6287" operator="lessThan">
      <formula>0</formula>
    </cfRule>
  </conditionalFormatting>
  <conditionalFormatting sqref="D10">
    <cfRule type="cellIs" dxfId="5753" priority="6286" operator="lessThan">
      <formula>0</formula>
    </cfRule>
  </conditionalFormatting>
  <conditionalFormatting sqref="D9">
    <cfRule type="cellIs" dxfId="5752" priority="6285" operator="lessThan">
      <formula>0</formula>
    </cfRule>
  </conditionalFormatting>
  <conditionalFormatting sqref="D9">
    <cfRule type="cellIs" dxfId="5751" priority="6284" operator="lessThan">
      <formula>0</formula>
    </cfRule>
  </conditionalFormatting>
  <conditionalFormatting sqref="D10">
    <cfRule type="cellIs" dxfId="5750" priority="6283" operator="lessThan">
      <formula>0</formula>
    </cfRule>
  </conditionalFormatting>
  <conditionalFormatting sqref="D10">
    <cfRule type="cellIs" dxfId="5749" priority="6282" operator="lessThan">
      <formula>0</formula>
    </cfRule>
  </conditionalFormatting>
  <conditionalFormatting sqref="D10">
    <cfRule type="cellIs" dxfId="5748" priority="6281" operator="lessThan">
      <formula>0</formula>
    </cfRule>
  </conditionalFormatting>
  <conditionalFormatting sqref="D9">
    <cfRule type="cellIs" dxfId="5747" priority="6280" operator="lessThan">
      <formula>0</formula>
    </cfRule>
  </conditionalFormatting>
  <conditionalFormatting sqref="D10">
    <cfRule type="cellIs" dxfId="5746" priority="6279" operator="lessThan">
      <formula>0</formula>
    </cfRule>
  </conditionalFormatting>
  <conditionalFormatting sqref="D10">
    <cfRule type="cellIs" dxfId="5745" priority="6278" operator="lessThan">
      <formula>0</formula>
    </cfRule>
  </conditionalFormatting>
  <conditionalFormatting sqref="D9">
    <cfRule type="cellIs" dxfId="5744" priority="6277" operator="lessThan">
      <formula>0</formula>
    </cfRule>
  </conditionalFormatting>
  <conditionalFormatting sqref="D10">
    <cfRule type="cellIs" dxfId="5743" priority="6276" operator="lessThan">
      <formula>0</formula>
    </cfRule>
  </conditionalFormatting>
  <conditionalFormatting sqref="D9">
    <cfRule type="cellIs" dxfId="5742" priority="6275" operator="lessThan">
      <formula>0</formula>
    </cfRule>
  </conditionalFormatting>
  <conditionalFormatting sqref="D9">
    <cfRule type="cellIs" dxfId="5741" priority="6274" operator="lessThan">
      <formula>0</formula>
    </cfRule>
  </conditionalFormatting>
  <conditionalFormatting sqref="D10">
    <cfRule type="cellIs" dxfId="5740" priority="6273" operator="lessThan">
      <formula>0</formula>
    </cfRule>
  </conditionalFormatting>
  <conditionalFormatting sqref="D10">
    <cfRule type="cellIs" dxfId="5739" priority="6272" operator="lessThan">
      <formula>0</formula>
    </cfRule>
  </conditionalFormatting>
  <conditionalFormatting sqref="D9">
    <cfRule type="cellIs" dxfId="5738" priority="6271" operator="lessThan">
      <formula>0</formula>
    </cfRule>
  </conditionalFormatting>
  <conditionalFormatting sqref="D10">
    <cfRule type="cellIs" dxfId="5737" priority="6270" operator="lessThan">
      <formula>0</formula>
    </cfRule>
  </conditionalFormatting>
  <conditionalFormatting sqref="D9">
    <cfRule type="cellIs" dxfId="5736" priority="6269" operator="lessThan">
      <formula>0</formula>
    </cfRule>
  </conditionalFormatting>
  <conditionalFormatting sqref="D9">
    <cfRule type="cellIs" dxfId="5735" priority="6268" operator="lessThan">
      <formula>0</formula>
    </cfRule>
  </conditionalFormatting>
  <conditionalFormatting sqref="D10">
    <cfRule type="cellIs" dxfId="5734" priority="6267" operator="lessThan">
      <formula>0</formula>
    </cfRule>
  </conditionalFormatting>
  <conditionalFormatting sqref="D9">
    <cfRule type="cellIs" dxfId="5733" priority="6266" operator="lessThan">
      <formula>0</formula>
    </cfRule>
  </conditionalFormatting>
  <conditionalFormatting sqref="D9">
    <cfRule type="cellIs" dxfId="5732" priority="6265" operator="lessThan">
      <formula>0</formula>
    </cfRule>
  </conditionalFormatting>
  <conditionalFormatting sqref="D9">
    <cfRule type="cellIs" dxfId="5731" priority="6264" operator="lessThan">
      <formula>0</formula>
    </cfRule>
  </conditionalFormatting>
  <conditionalFormatting sqref="D10">
    <cfRule type="cellIs" dxfId="5730" priority="6263" operator="lessThan">
      <formula>0</formula>
    </cfRule>
  </conditionalFormatting>
  <conditionalFormatting sqref="D10">
    <cfRule type="cellIs" dxfId="5729" priority="6262" operator="lessThan">
      <formula>0</formula>
    </cfRule>
  </conditionalFormatting>
  <conditionalFormatting sqref="D10">
    <cfRule type="cellIs" dxfId="5728" priority="6261" operator="lessThan">
      <formula>0</formula>
    </cfRule>
  </conditionalFormatting>
  <conditionalFormatting sqref="D9">
    <cfRule type="cellIs" dxfId="5727" priority="6260" operator="lessThan">
      <formula>0</formula>
    </cfRule>
  </conditionalFormatting>
  <conditionalFormatting sqref="D10">
    <cfRule type="cellIs" dxfId="5726" priority="6259" operator="lessThan">
      <formula>0</formula>
    </cfRule>
  </conditionalFormatting>
  <conditionalFormatting sqref="D10">
    <cfRule type="cellIs" dxfId="5725" priority="6258" operator="lessThan">
      <formula>0</formula>
    </cfRule>
  </conditionalFormatting>
  <conditionalFormatting sqref="D9">
    <cfRule type="cellIs" dxfId="5724" priority="6257" operator="lessThan">
      <formula>0</formula>
    </cfRule>
  </conditionalFormatting>
  <conditionalFormatting sqref="D10">
    <cfRule type="cellIs" dxfId="5723" priority="6256" operator="lessThan">
      <formula>0</formula>
    </cfRule>
  </conditionalFormatting>
  <conditionalFormatting sqref="D9">
    <cfRule type="cellIs" dxfId="5722" priority="6255" operator="lessThan">
      <formula>0</formula>
    </cfRule>
  </conditionalFormatting>
  <conditionalFormatting sqref="D9">
    <cfRule type="cellIs" dxfId="5721" priority="6254" operator="lessThan">
      <formula>0</formula>
    </cfRule>
  </conditionalFormatting>
  <conditionalFormatting sqref="D10">
    <cfRule type="cellIs" dxfId="5720" priority="6253" operator="lessThan">
      <formula>0</formula>
    </cfRule>
  </conditionalFormatting>
  <conditionalFormatting sqref="D10">
    <cfRule type="cellIs" dxfId="5719" priority="6252" operator="lessThan">
      <formula>0</formula>
    </cfRule>
  </conditionalFormatting>
  <conditionalFormatting sqref="D9">
    <cfRule type="cellIs" dxfId="5718" priority="6251" operator="lessThan">
      <formula>0</formula>
    </cfRule>
  </conditionalFormatting>
  <conditionalFormatting sqref="D10">
    <cfRule type="cellIs" dxfId="5717" priority="6250" operator="lessThan">
      <formula>0</formula>
    </cfRule>
  </conditionalFormatting>
  <conditionalFormatting sqref="D9">
    <cfRule type="cellIs" dxfId="5716" priority="6249" operator="lessThan">
      <formula>0</formula>
    </cfRule>
  </conditionalFormatting>
  <conditionalFormatting sqref="D9">
    <cfRule type="cellIs" dxfId="5715" priority="6248" operator="lessThan">
      <formula>0</formula>
    </cfRule>
  </conditionalFormatting>
  <conditionalFormatting sqref="D10">
    <cfRule type="cellIs" dxfId="5714" priority="6247" operator="lessThan">
      <formula>0</formula>
    </cfRule>
  </conditionalFormatting>
  <conditionalFormatting sqref="D9">
    <cfRule type="cellIs" dxfId="5713" priority="6246" operator="lessThan">
      <formula>0</formula>
    </cfRule>
  </conditionalFormatting>
  <conditionalFormatting sqref="D9">
    <cfRule type="cellIs" dxfId="5712" priority="6245" operator="lessThan">
      <formula>0</formula>
    </cfRule>
  </conditionalFormatting>
  <conditionalFormatting sqref="D9">
    <cfRule type="cellIs" dxfId="5711" priority="6244" operator="lessThan">
      <formula>0</formula>
    </cfRule>
  </conditionalFormatting>
  <conditionalFormatting sqref="D10">
    <cfRule type="cellIs" dxfId="5710" priority="6243" operator="lessThan">
      <formula>0</formula>
    </cfRule>
  </conditionalFormatting>
  <conditionalFormatting sqref="D10">
    <cfRule type="cellIs" dxfId="5709" priority="6242" operator="lessThan">
      <formula>0</formula>
    </cfRule>
  </conditionalFormatting>
  <conditionalFormatting sqref="D9">
    <cfRule type="cellIs" dxfId="5708" priority="6241" operator="lessThan">
      <formula>0</formula>
    </cfRule>
  </conditionalFormatting>
  <conditionalFormatting sqref="D10">
    <cfRule type="cellIs" dxfId="5707" priority="6240" operator="lessThan">
      <formula>0</formula>
    </cfRule>
  </conditionalFormatting>
  <conditionalFormatting sqref="D9">
    <cfRule type="cellIs" dxfId="5706" priority="6239" operator="lessThan">
      <formula>0</formula>
    </cfRule>
  </conditionalFormatting>
  <conditionalFormatting sqref="D9">
    <cfRule type="cellIs" dxfId="5705" priority="6238" operator="lessThan">
      <formula>0</formula>
    </cfRule>
  </conditionalFormatting>
  <conditionalFormatting sqref="D10">
    <cfRule type="cellIs" dxfId="5704" priority="6237" operator="lessThan">
      <formula>0</formula>
    </cfRule>
  </conditionalFormatting>
  <conditionalFormatting sqref="D9">
    <cfRule type="cellIs" dxfId="5703" priority="6236" operator="lessThan">
      <formula>0</formula>
    </cfRule>
  </conditionalFormatting>
  <conditionalFormatting sqref="D9">
    <cfRule type="cellIs" dxfId="5702" priority="6235" operator="lessThan">
      <formula>0</formula>
    </cfRule>
  </conditionalFormatting>
  <conditionalFormatting sqref="D9">
    <cfRule type="cellIs" dxfId="5701" priority="6234" operator="lessThan">
      <formula>0</formula>
    </cfRule>
  </conditionalFormatting>
  <conditionalFormatting sqref="D10">
    <cfRule type="cellIs" dxfId="5700" priority="6233" operator="lessThan">
      <formula>0</formula>
    </cfRule>
  </conditionalFormatting>
  <conditionalFormatting sqref="D9">
    <cfRule type="cellIs" dxfId="5699" priority="6232" operator="lessThan">
      <formula>0</formula>
    </cfRule>
  </conditionalFormatting>
  <conditionalFormatting sqref="D9">
    <cfRule type="cellIs" dxfId="5698" priority="6231" operator="lessThan">
      <formula>0</formula>
    </cfRule>
  </conditionalFormatting>
  <conditionalFormatting sqref="D9">
    <cfRule type="cellIs" dxfId="5697" priority="6230" operator="lessThan">
      <formula>0</formula>
    </cfRule>
  </conditionalFormatting>
  <conditionalFormatting sqref="D9">
    <cfRule type="cellIs" dxfId="5696" priority="6229" operator="lessThan">
      <formula>0</formula>
    </cfRule>
  </conditionalFormatting>
  <conditionalFormatting sqref="D10">
    <cfRule type="cellIs" dxfId="5695" priority="6228" operator="lessThan">
      <formula>0</formula>
    </cfRule>
  </conditionalFormatting>
  <conditionalFormatting sqref="D10">
    <cfRule type="cellIs" dxfId="5694" priority="6227" operator="lessThan">
      <formula>0</formula>
    </cfRule>
  </conditionalFormatting>
  <conditionalFormatting sqref="D10">
    <cfRule type="cellIs" dxfId="5693" priority="6226" operator="lessThan">
      <formula>0</formula>
    </cfRule>
  </conditionalFormatting>
  <conditionalFormatting sqref="D9">
    <cfRule type="cellIs" dxfId="5692" priority="6225" operator="lessThan">
      <formula>0</formula>
    </cfRule>
  </conditionalFormatting>
  <conditionalFormatting sqref="D10">
    <cfRule type="cellIs" dxfId="5691" priority="6224" operator="lessThan">
      <formula>0</formula>
    </cfRule>
  </conditionalFormatting>
  <conditionalFormatting sqref="D10">
    <cfRule type="cellIs" dxfId="5690" priority="6223" operator="lessThan">
      <formula>0</formula>
    </cfRule>
  </conditionalFormatting>
  <conditionalFormatting sqref="D9">
    <cfRule type="cellIs" dxfId="5689" priority="6222" operator="lessThan">
      <formula>0</formula>
    </cfRule>
  </conditionalFormatting>
  <conditionalFormatting sqref="D10">
    <cfRule type="cellIs" dxfId="5688" priority="6221" operator="lessThan">
      <formula>0</formula>
    </cfRule>
  </conditionalFormatting>
  <conditionalFormatting sqref="D9">
    <cfRule type="cellIs" dxfId="5687" priority="6220" operator="lessThan">
      <formula>0</formula>
    </cfRule>
  </conditionalFormatting>
  <conditionalFormatting sqref="D9">
    <cfRule type="cellIs" dxfId="5686" priority="6219" operator="lessThan">
      <formula>0</formula>
    </cfRule>
  </conditionalFormatting>
  <conditionalFormatting sqref="D10">
    <cfRule type="cellIs" dxfId="5685" priority="6218" operator="lessThan">
      <formula>0</formula>
    </cfRule>
  </conditionalFormatting>
  <conditionalFormatting sqref="D10">
    <cfRule type="cellIs" dxfId="5684" priority="6217" operator="lessThan">
      <formula>0</formula>
    </cfRule>
  </conditionalFormatting>
  <conditionalFormatting sqref="D9">
    <cfRule type="cellIs" dxfId="5683" priority="6216" operator="lessThan">
      <formula>0</formula>
    </cfRule>
  </conditionalFormatting>
  <conditionalFormatting sqref="D10">
    <cfRule type="cellIs" dxfId="5682" priority="6215" operator="lessThan">
      <formula>0</formula>
    </cfRule>
  </conditionalFormatting>
  <conditionalFormatting sqref="D9">
    <cfRule type="cellIs" dxfId="5681" priority="6214" operator="lessThan">
      <formula>0</formula>
    </cfRule>
  </conditionalFormatting>
  <conditionalFormatting sqref="D9">
    <cfRule type="cellIs" dxfId="5680" priority="6213" operator="lessThan">
      <formula>0</formula>
    </cfRule>
  </conditionalFormatting>
  <conditionalFormatting sqref="D10">
    <cfRule type="cellIs" dxfId="5679" priority="6212" operator="lessThan">
      <formula>0</formula>
    </cfRule>
  </conditionalFormatting>
  <conditionalFormatting sqref="D9">
    <cfRule type="cellIs" dxfId="5678" priority="6211" operator="lessThan">
      <formula>0</formula>
    </cfRule>
  </conditionalFormatting>
  <conditionalFormatting sqref="D9">
    <cfRule type="cellIs" dxfId="5677" priority="6210" operator="lessThan">
      <formula>0</formula>
    </cfRule>
  </conditionalFormatting>
  <conditionalFormatting sqref="D9">
    <cfRule type="cellIs" dxfId="5676" priority="6209" operator="lessThan">
      <formula>0</formula>
    </cfRule>
  </conditionalFormatting>
  <conditionalFormatting sqref="D10">
    <cfRule type="cellIs" dxfId="5675" priority="6208" operator="lessThan">
      <formula>0</formula>
    </cfRule>
  </conditionalFormatting>
  <conditionalFormatting sqref="D10">
    <cfRule type="cellIs" dxfId="5674" priority="6207" operator="lessThan">
      <formula>0</formula>
    </cfRule>
  </conditionalFormatting>
  <conditionalFormatting sqref="D9">
    <cfRule type="cellIs" dxfId="5673" priority="6206" operator="lessThan">
      <formula>0</formula>
    </cfRule>
  </conditionalFormatting>
  <conditionalFormatting sqref="D10">
    <cfRule type="cellIs" dxfId="5672" priority="6205" operator="lessThan">
      <formula>0</formula>
    </cfRule>
  </conditionalFormatting>
  <conditionalFormatting sqref="D9">
    <cfRule type="cellIs" dxfId="5671" priority="6204" operator="lessThan">
      <formula>0</formula>
    </cfRule>
  </conditionalFormatting>
  <conditionalFormatting sqref="D9">
    <cfRule type="cellIs" dxfId="5670" priority="6203" operator="lessThan">
      <formula>0</formula>
    </cfRule>
  </conditionalFormatting>
  <conditionalFormatting sqref="D10">
    <cfRule type="cellIs" dxfId="5669" priority="6202" operator="lessThan">
      <formula>0</formula>
    </cfRule>
  </conditionalFormatting>
  <conditionalFormatting sqref="D9">
    <cfRule type="cellIs" dxfId="5668" priority="6201" operator="lessThan">
      <formula>0</formula>
    </cfRule>
  </conditionalFormatting>
  <conditionalFormatting sqref="D9">
    <cfRule type="cellIs" dxfId="5667" priority="6200" operator="lessThan">
      <formula>0</formula>
    </cfRule>
  </conditionalFormatting>
  <conditionalFormatting sqref="D9">
    <cfRule type="cellIs" dxfId="5666" priority="6199" operator="lessThan">
      <formula>0</formula>
    </cfRule>
  </conditionalFormatting>
  <conditionalFormatting sqref="D10">
    <cfRule type="cellIs" dxfId="5665" priority="6198" operator="lessThan">
      <formula>0</formula>
    </cfRule>
  </conditionalFormatting>
  <conditionalFormatting sqref="D9">
    <cfRule type="cellIs" dxfId="5664" priority="6197" operator="lessThan">
      <formula>0</formula>
    </cfRule>
  </conditionalFormatting>
  <conditionalFormatting sqref="D9">
    <cfRule type="cellIs" dxfId="5663" priority="6196" operator="lessThan">
      <formula>0</formula>
    </cfRule>
  </conditionalFormatting>
  <conditionalFormatting sqref="D9">
    <cfRule type="cellIs" dxfId="5662" priority="6195" operator="lessThan">
      <formula>0</formula>
    </cfRule>
  </conditionalFormatting>
  <conditionalFormatting sqref="D9">
    <cfRule type="cellIs" dxfId="5661" priority="6194" operator="lessThan">
      <formula>0</formula>
    </cfRule>
  </conditionalFormatting>
  <conditionalFormatting sqref="D10">
    <cfRule type="cellIs" dxfId="5660" priority="6193" operator="lessThan">
      <formula>0</formula>
    </cfRule>
  </conditionalFormatting>
  <conditionalFormatting sqref="D10">
    <cfRule type="cellIs" dxfId="5659" priority="6192" operator="lessThan">
      <formula>0</formula>
    </cfRule>
  </conditionalFormatting>
  <conditionalFormatting sqref="D9">
    <cfRule type="cellIs" dxfId="5658" priority="6191" operator="lessThan">
      <formula>0</formula>
    </cfRule>
  </conditionalFormatting>
  <conditionalFormatting sqref="D10">
    <cfRule type="cellIs" dxfId="5657" priority="6190" operator="lessThan">
      <formula>0</formula>
    </cfRule>
  </conditionalFormatting>
  <conditionalFormatting sqref="D9">
    <cfRule type="cellIs" dxfId="5656" priority="6189" operator="lessThan">
      <formula>0</formula>
    </cfRule>
  </conditionalFormatting>
  <conditionalFormatting sqref="D9">
    <cfRule type="cellIs" dxfId="5655" priority="6188" operator="lessThan">
      <formula>0</formula>
    </cfRule>
  </conditionalFormatting>
  <conditionalFormatting sqref="D10">
    <cfRule type="cellIs" dxfId="5654" priority="6187" operator="lessThan">
      <formula>0</formula>
    </cfRule>
  </conditionalFormatting>
  <conditionalFormatting sqref="D9">
    <cfRule type="cellIs" dxfId="5653" priority="6186" operator="lessThan">
      <formula>0</formula>
    </cfRule>
  </conditionalFormatting>
  <conditionalFormatting sqref="D9">
    <cfRule type="cellIs" dxfId="5652" priority="6185" operator="lessThan">
      <formula>0</formula>
    </cfRule>
  </conditionalFormatting>
  <conditionalFormatting sqref="D9">
    <cfRule type="cellIs" dxfId="5651" priority="6184" operator="lessThan">
      <formula>0</formula>
    </cfRule>
  </conditionalFormatting>
  <conditionalFormatting sqref="D10">
    <cfRule type="cellIs" dxfId="5650" priority="6183" operator="lessThan">
      <formula>0</formula>
    </cfRule>
  </conditionalFormatting>
  <conditionalFormatting sqref="D9">
    <cfRule type="cellIs" dxfId="5649" priority="6182" operator="lessThan">
      <formula>0</formula>
    </cfRule>
  </conditionalFormatting>
  <conditionalFormatting sqref="D9">
    <cfRule type="cellIs" dxfId="5648" priority="6181" operator="lessThan">
      <formula>0</formula>
    </cfRule>
  </conditionalFormatting>
  <conditionalFormatting sqref="D9">
    <cfRule type="cellIs" dxfId="5647" priority="6180" operator="lessThan">
      <formula>0</formula>
    </cfRule>
  </conditionalFormatting>
  <conditionalFormatting sqref="D9">
    <cfRule type="cellIs" dxfId="5646" priority="6179" operator="lessThan">
      <formula>0</formula>
    </cfRule>
  </conditionalFormatting>
  <conditionalFormatting sqref="D10">
    <cfRule type="cellIs" dxfId="5645" priority="6178" operator="lessThan">
      <formula>0</formula>
    </cfRule>
  </conditionalFormatting>
  <conditionalFormatting sqref="D9">
    <cfRule type="cellIs" dxfId="5644" priority="6177" operator="lessThan">
      <formula>0</formula>
    </cfRule>
  </conditionalFormatting>
  <conditionalFormatting sqref="D9">
    <cfRule type="cellIs" dxfId="5643" priority="6176" operator="lessThan">
      <formula>0</formula>
    </cfRule>
  </conditionalFormatting>
  <conditionalFormatting sqref="D9">
    <cfRule type="cellIs" dxfId="5642" priority="6175" operator="lessThan">
      <formula>0</formula>
    </cfRule>
  </conditionalFormatting>
  <conditionalFormatting sqref="D9">
    <cfRule type="cellIs" dxfId="5641" priority="6174" operator="lessThan">
      <formula>0</formula>
    </cfRule>
  </conditionalFormatting>
  <conditionalFormatting sqref="D9">
    <cfRule type="cellIs" dxfId="5640" priority="6173" operator="lessThan">
      <formula>0</formula>
    </cfRule>
  </conditionalFormatting>
  <conditionalFormatting sqref="D10">
    <cfRule type="cellIs" dxfId="5639" priority="6172" operator="lessThan">
      <formula>0</formula>
    </cfRule>
  </conditionalFormatting>
  <conditionalFormatting sqref="D10">
    <cfRule type="cellIs" dxfId="5638" priority="6171" operator="lessThan">
      <formula>0</formula>
    </cfRule>
  </conditionalFormatting>
  <conditionalFormatting sqref="D10">
    <cfRule type="cellIs" dxfId="5637" priority="6170" operator="lessThan">
      <formula>0</formula>
    </cfRule>
  </conditionalFormatting>
  <conditionalFormatting sqref="D10">
    <cfRule type="cellIs" dxfId="5636" priority="6169" operator="lessThan">
      <formula>0</formula>
    </cfRule>
  </conditionalFormatting>
  <conditionalFormatting sqref="D10">
    <cfRule type="cellIs" dxfId="5635" priority="6168" operator="lessThan">
      <formula>0</formula>
    </cfRule>
  </conditionalFormatting>
  <conditionalFormatting sqref="D9">
    <cfRule type="cellIs" dxfId="5634" priority="6167" operator="lessThan">
      <formula>0</formula>
    </cfRule>
  </conditionalFormatting>
  <conditionalFormatting sqref="D10">
    <cfRule type="cellIs" dxfId="5633" priority="6166" operator="lessThan">
      <formula>0</formula>
    </cfRule>
  </conditionalFormatting>
  <conditionalFormatting sqref="D10">
    <cfRule type="cellIs" dxfId="5632" priority="6165" operator="lessThan">
      <formula>0</formula>
    </cfRule>
  </conditionalFormatting>
  <conditionalFormatting sqref="D10">
    <cfRule type="cellIs" dxfId="5631" priority="6164" operator="lessThan">
      <formula>0</formula>
    </cfRule>
  </conditionalFormatting>
  <conditionalFormatting sqref="D10">
    <cfRule type="cellIs" dxfId="5630" priority="6163" operator="lessThan">
      <formula>0</formula>
    </cfRule>
  </conditionalFormatting>
  <conditionalFormatting sqref="D9">
    <cfRule type="cellIs" dxfId="5629" priority="6162" operator="lessThan">
      <formula>0</formula>
    </cfRule>
  </conditionalFormatting>
  <conditionalFormatting sqref="D10">
    <cfRule type="cellIs" dxfId="5628" priority="6161" operator="lessThan">
      <formula>0</formula>
    </cfRule>
  </conditionalFormatting>
  <conditionalFormatting sqref="D10">
    <cfRule type="cellIs" dxfId="5627" priority="6160" operator="lessThan">
      <formula>0</formula>
    </cfRule>
  </conditionalFormatting>
  <conditionalFormatting sqref="D10">
    <cfRule type="cellIs" dxfId="5626" priority="6159" operator="lessThan">
      <formula>0</formula>
    </cfRule>
  </conditionalFormatting>
  <conditionalFormatting sqref="D9">
    <cfRule type="cellIs" dxfId="5625" priority="6158" operator="lessThan">
      <formula>0</formula>
    </cfRule>
  </conditionalFormatting>
  <conditionalFormatting sqref="D10">
    <cfRule type="cellIs" dxfId="5624" priority="6157" operator="lessThan">
      <formula>0</formula>
    </cfRule>
  </conditionalFormatting>
  <conditionalFormatting sqref="D10">
    <cfRule type="cellIs" dxfId="5623" priority="6156" operator="lessThan">
      <formula>0</formula>
    </cfRule>
  </conditionalFormatting>
  <conditionalFormatting sqref="D9">
    <cfRule type="cellIs" dxfId="5622" priority="6155" operator="lessThan">
      <formula>0</formula>
    </cfRule>
  </conditionalFormatting>
  <conditionalFormatting sqref="D10">
    <cfRule type="cellIs" dxfId="5621" priority="6154" operator="lessThan">
      <formula>0</formula>
    </cfRule>
  </conditionalFormatting>
  <conditionalFormatting sqref="D9">
    <cfRule type="cellIs" dxfId="5620" priority="6153" operator="lessThan">
      <formula>0</formula>
    </cfRule>
  </conditionalFormatting>
  <conditionalFormatting sqref="D9">
    <cfRule type="cellIs" dxfId="5619" priority="6152" operator="lessThan">
      <formula>0</formula>
    </cfRule>
  </conditionalFormatting>
  <conditionalFormatting sqref="D10">
    <cfRule type="cellIs" dxfId="5618" priority="6151" operator="lessThan">
      <formula>0</formula>
    </cfRule>
  </conditionalFormatting>
  <conditionalFormatting sqref="D10">
    <cfRule type="cellIs" dxfId="5617" priority="6150" operator="lessThan">
      <formula>0</formula>
    </cfRule>
  </conditionalFormatting>
  <conditionalFormatting sqref="D10">
    <cfRule type="cellIs" dxfId="5616" priority="6149" operator="lessThan">
      <formula>0</formula>
    </cfRule>
  </conditionalFormatting>
  <conditionalFormatting sqref="D10">
    <cfRule type="cellIs" dxfId="5615" priority="6148" operator="lessThan">
      <formula>0</formula>
    </cfRule>
  </conditionalFormatting>
  <conditionalFormatting sqref="D9">
    <cfRule type="cellIs" dxfId="5614" priority="6147" operator="lessThan">
      <formula>0</formula>
    </cfRule>
  </conditionalFormatting>
  <conditionalFormatting sqref="D10">
    <cfRule type="cellIs" dxfId="5613" priority="6146" operator="lessThan">
      <formula>0</formula>
    </cfRule>
  </conditionalFormatting>
  <conditionalFormatting sqref="D10">
    <cfRule type="cellIs" dxfId="5612" priority="6145" operator="lessThan">
      <formula>0</formula>
    </cfRule>
  </conditionalFormatting>
  <conditionalFormatting sqref="D10">
    <cfRule type="cellIs" dxfId="5611" priority="6144" operator="lessThan">
      <formula>0</formula>
    </cfRule>
  </conditionalFormatting>
  <conditionalFormatting sqref="D9">
    <cfRule type="cellIs" dxfId="5610" priority="6143" operator="lessThan">
      <formula>0</formula>
    </cfRule>
  </conditionalFormatting>
  <conditionalFormatting sqref="D10">
    <cfRule type="cellIs" dxfId="5609" priority="6142" operator="lessThan">
      <formula>0</formula>
    </cfRule>
  </conditionalFormatting>
  <conditionalFormatting sqref="D10">
    <cfRule type="cellIs" dxfId="5608" priority="6141" operator="lessThan">
      <formula>0</formula>
    </cfRule>
  </conditionalFormatting>
  <conditionalFormatting sqref="D9">
    <cfRule type="cellIs" dxfId="5607" priority="6140" operator="lessThan">
      <formula>0</formula>
    </cfRule>
  </conditionalFormatting>
  <conditionalFormatting sqref="D10">
    <cfRule type="cellIs" dxfId="5606" priority="6139" operator="lessThan">
      <formula>0</formula>
    </cfRule>
  </conditionalFormatting>
  <conditionalFormatting sqref="D9">
    <cfRule type="cellIs" dxfId="5605" priority="6138" operator="lessThan">
      <formula>0</formula>
    </cfRule>
  </conditionalFormatting>
  <conditionalFormatting sqref="D9">
    <cfRule type="cellIs" dxfId="5604" priority="6137" operator="lessThan">
      <formula>0</formula>
    </cfRule>
  </conditionalFormatting>
  <conditionalFormatting sqref="D10">
    <cfRule type="cellIs" dxfId="5603" priority="6136" operator="lessThan">
      <formula>0</formula>
    </cfRule>
  </conditionalFormatting>
  <conditionalFormatting sqref="D10">
    <cfRule type="cellIs" dxfId="5602" priority="6135" operator="lessThan">
      <formula>0</formula>
    </cfRule>
  </conditionalFormatting>
  <conditionalFormatting sqref="D10">
    <cfRule type="cellIs" dxfId="5601" priority="6134" operator="lessThan">
      <formula>0</formula>
    </cfRule>
  </conditionalFormatting>
  <conditionalFormatting sqref="D9">
    <cfRule type="cellIs" dxfId="5600" priority="6133" operator="lessThan">
      <formula>0</formula>
    </cfRule>
  </conditionalFormatting>
  <conditionalFormatting sqref="D10">
    <cfRule type="cellIs" dxfId="5599" priority="6132" operator="lessThan">
      <formula>0</formula>
    </cfRule>
  </conditionalFormatting>
  <conditionalFormatting sqref="D10">
    <cfRule type="cellIs" dxfId="5598" priority="6131" operator="lessThan">
      <formula>0</formula>
    </cfRule>
  </conditionalFormatting>
  <conditionalFormatting sqref="D9">
    <cfRule type="cellIs" dxfId="5597" priority="6130" operator="lessThan">
      <formula>0</formula>
    </cfRule>
  </conditionalFormatting>
  <conditionalFormatting sqref="D10">
    <cfRule type="cellIs" dxfId="5596" priority="6129" operator="lessThan">
      <formula>0</formula>
    </cfRule>
  </conditionalFormatting>
  <conditionalFormatting sqref="D9">
    <cfRule type="cellIs" dxfId="5595" priority="6128" operator="lessThan">
      <formula>0</formula>
    </cfRule>
  </conditionalFormatting>
  <conditionalFormatting sqref="D9">
    <cfRule type="cellIs" dxfId="5594" priority="6127" operator="lessThan">
      <formula>0</formula>
    </cfRule>
  </conditionalFormatting>
  <conditionalFormatting sqref="D10">
    <cfRule type="cellIs" dxfId="5593" priority="6126" operator="lessThan">
      <formula>0</formula>
    </cfRule>
  </conditionalFormatting>
  <conditionalFormatting sqref="D10">
    <cfRule type="cellIs" dxfId="5592" priority="6125" operator="lessThan">
      <formula>0</formula>
    </cfRule>
  </conditionalFormatting>
  <conditionalFormatting sqref="D9">
    <cfRule type="cellIs" dxfId="5591" priority="6124" operator="lessThan">
      <formula>0</formula>
    </cfRule>
  </conditionalFormatting>
  <conditionalFormatting sqref="D10">
    <cfRule type="cellIs" dxfId="5590" priority="6123" operator="lessThan">
      <formula>0</formula>
    </cfRule>
  </conditionalFormatting>
  <conditionalFormatting sqref="D9">
    <cfRule type="cellIs" dxfId="5589" priority="6122" operator="lessThan">
      <formula>0</formula>
    </cfRule>
  </conditionalFormatting>
  <conditionalFormatting sqref="D9">
    <cfRule type="cellIs" dxfId="5588" priority="6121" operator="lessThan">
      <formula>0</formula>
    </cfRule>
  </conditionalFormatting>
  <conditionalFormatting sqref="D10">
    <cfRule type="cellIs" dxfId="5587" priority="6120" operator="lessThan">
      <formula>0</formula>
    </cfRule>
  </conditionalFormatting>
  <conditionalFormatting sqref="D9">
    <cfRule type="cellIs" dxfId="5586" priority="6119" operator="lessThan">
      <formula>0</formula>
    </cfRule>
  </conditionalFormatting>
  <conditionalFormatting sqref="D9">
    <cfRule type="cellIs" dxfId="5585" priority="6118" operator="lessThan">
      <formula>0</formula>
    </cfRule>
  </conditionalFormatting>
  <conditionalFormatting sqref="D9">
    <cfRule type="cellIs" dxfId="5584" priority="6117" operator="lessThan">
      <formula>0</formula>
    </cfRule>
  </conditionalFormatting>
  <conditionalFormatting sqref="D10">
    <cfRule type="cellIs" dxfId="5583" priority="6116" operator="lessThan">
      <formula>0</formula>
    </cfRule>
  </conditionalFormatting>
  <conditionalFormatting sqref="D10">
    <cfRule type="cellIs" dxfId="5582" priority="6115" operator="lessThan">
      <formula>0</formula>
    </cfRule>
  </conditionalFormatting>
  <conditionalFormatting sqref="D10">
    <cfRule type="cellIs" dxfId="5581" priority="6114" operator="lessThan">
      <formula>0</formula>
    </cfRule>
  </conditionalFormatting>
  <conditionalFormatting sqref="D10">
    <cfRule type="cellIs" dxfId="5580" priority="6113" operator="lessThan">
      <formula>0</formula>
    </cfRule>
  </conditionalFormatting>
  <conditionalFormatting sqref="D9">
    <cfRule type="cellIs" dxfId="5579" priority="6112" operator="lessThan">
      <formula>0</formula>
    </cfRule>
  </conditionalFormatting>
  <conditionalFormatting sqref="D10">
    <cfRule type="cellIs" dxfId="5578" priority="6111" operator="lessThan">
      <formula>0</formula>
    </cfRule>
  </conditionalFormatting>
  <conditionalFormatting sqref="D10">
    <cfRule type="cellIs" dxfId="5577" priority="6110" operator="lessThan">
      <formula>0</formula>
    </cfRule>
  </conditionalFormatting>
  <conditionalFormatting sqref="D10">
    <cfRule type="cellIs" dxfId="5576" priority="6109" operator="lessThan">
      <formula>0</formula>
    </cfRule>
  </conditionalFormatting>
  <conditionalFormatting sqref="D9">
    <cfRule type="cellIs" dxfId="5575" priority="6108" operator="lessThan">
      <formula>0</formula>
    </cfRule>
  </conditionalFormatting>
  <conditionalFormatting sqref="D10">
    <cfRule type="cellIs" dxfId="5574" priority="6107" operator="lessThan">
      <formula>0</formula>
    </cfRule>
  </conditionalFormatting>
  <conditionalFormatting sqref="D10">
    <cfRule type="cellIs" dxfId="5573" priority="6106" operator="lessThan">
      <formula>0</formula>
    </cfRule>
  </conditionalFormatting>
  <conditionalFormatting sqref="D9">
    <cfRule type="cellIs" dxfId="5572" priority="6105" operator="lessThan">
      <formula>0</formula>
    </cfRule>
  </conditionalFormatting>
  <conditionalFormatting sqref="D10">
    <cfRule type="cellIs" dxfId="5571" priority="6104" operator="lessThan">
      <formula>0</formula>
    </cfRule>
  </conditionalFormatting>
  <conditionalFormatting sqref="D9">
    <cfRule type="cellIs" dxfId="5570" priority="6103" operator="lessThan">
      <formula>0</formula>
    </cfRule>
  </conditionalFormatting>
  <conditionalFormatting sqref="D9">
    <cfRule type="cellIs" dxfId="5569" priority="6102" operator="lessThan">
      <formula>0</formula>
    </cfRule>
  </conditionalFormatting>
  <conditionalFormatting sqref="D10">
    <cfRule type="cellIs" dxfId="5568" priority="6101" operator="lessThan">
      <formula>0</formula>
    </cfRule>
  </conditionalFormatting>
  <conditionalFormatting sqref="D10">
    <cfRule type="cellIs" dxfId="5567" priority="6100" operator="lessThan">
      <formula>0</formula>
    </cfRule>
  </conditionalFormatting>
  <conditionalFormatting sqref="D10">
    <cfRule type="cellIs" dxfId="5566" priority="6099" operator="lessThan">
      <formula>0</formula>
    </cfRule>
  </conditionalFormatting>
  <conditionalFormatting sqref="D9">
    <cfRule type="cellIs" dxfId="5565" priority="6098" operator="lessThan">
      <formula>0</formula>
    </cfRule>
  </conditionalFormatting>
  <conditionalFormatting sqref="D10">
    <cfRule type="cellIs" dxfId="5564" priority="6097" operator="lessThan">
      <formula>0</formula>
    </cfRule>
  </conditionalFormatting>
  <conditionalFormatting sqref="D10">
    <cfRule type="cellIs" dxfId="5563" priority="6096" operator="lessThan">
      <formula>0</formula>
    </cfRule>
  </conditionalFormatting>
  <conditionalFormatting sqref="D9">
    <cfRule type="cellIs" dxfId="5562" priority="6095" operator="lessThan">
      <formula>0</formula>
    </cfRule>
  </conditionalFormatting>
  <conditionalFormatting sqref="D10">
    <cfRule type="cellIs" dxfId="5561" priority="6094" operator="lessThan">
      <formula>0</formula>
    </cfRule>
  </conditionalFormatting>
  <conditionalFormatting sqref="D9">
    <cfRule type="cellIs" dxfId="5560" priority="6093" operator="lessThan">
      <formula>0</formula>
    </cfRule>
  </conditionalFormatting>
  <conditionalFormatting sqref="D9">
    <cfRule type="cellIs" dxfId="5559" priority="6092" operator="lessThan">
      <formula>0</formula>
    </cfRule>
  </conditionalFormatting>
  <conditionalFormatting sqref="D10">
    <cfRule type="cellIs" dxfId="5558" priority="6091" operator="lessThan">
      <formula>0</formula>
    </cfRule>
  </conditionalFormatting>
  <conditionalFormatting sqref="D10">
    <cfRule type="cellIs" dxfId="5557" priority="6090" operator="lessThan">
      <formula>0</formula>
    </cfRule>
  </conditionalFormatting>
  <conditionalFormatting sqref="D9">
    <cfRule type="cellIs" dxfId="5556" priority="6089" operator="lessThan">
      <formula>0</formula>
    </cfRule>
  </conditionalFormatting>
  <conditionalFormatting sqref="D10">
    <cfRule type="cellIs" dxfId="5555" priority="6088" operator="lessThan">
      <formula>0</formula>
    </cfRule>
  </conditionalFormatting>
  <conditionalFormatting sqref="D9">
    <cfRule type="cellIs" dxfId="5554" priority="6087" operator="lessThan">
      <formula>0</formula>
    </cfRule>
  </conditionalFormatting>
  <conditionalFormatting sqref="D9">
    <cfRule type="cellIs" dxfId="5553" priority="6086" operator="lessThan">
      <formula>0</formula>
    </cfRule>
  </conditionalFormatting>
  <conditionalFormatting sqref="D10">
    <cfRule type="cellIs" dxfId="5552" priority="6085" operator="lessThan">
      <formula>0</formula>
    </cfRule>
  </conditionalFormatting>
  <conditionalFormatting sqref="D9">
    <cfRule type="cellIs" dxfId="5551" priority="6084" operator="lessThan">
      <formula>0</formula>
    </cfRule>
  </conditionalFormatting>
  <conditionalFormatting sqref="D9">
    <cfRule type="cellIs" dxfId="5550" priority="6083" operator="lessThan">
      <formula>0</formula>
    </cfRule>
  </conditionalFormatting>
  <conditionalFormatting sqref="D9">
    <cfRule type="cellIs" dxfId="5549" priority="6082" operator="lessThan">
      <formula>0</formula>
    </cfRule>
  </conditionalFormatting>
  <conditionalFormatting sqref="D10">
    <cfRule type="cellIs" dxfId="5548" priority="6081" operator="lessThan">
      <formula>0</formula>
    </cfRule>
  </conditionalFormatting>
  <conditionalFormatting sqref="D10">
    <cfRule type="cellIs" dxfId="5547" priority="6080" operator="lessThan">
      <formula>0</formula>
    </cfRule>
  </conditionalFormatting>
  <conditionalFormatting sqref="D10">
    <cfRule type="cellIs" dxfId="5546" priority="6079" operator="lessThan">
      <formula>0</formula>
    </cfRule>
  </conditionalFormatting>
  <conditionalFormatting sqref="D9">
    <cfRule type="cellIs" dxfId="5545" priority="6078" operator="lessThan">
      <formula>0</formula>
    </cfRule>
  </conditionalFormatting>
  <conditionalFormatting sqref="D10">
    <cfRule type="cellIs" dxfId="5544" priority="6077" operator="lessThan">
      <formula>0</formula>
    </cfRule>
  </conditionalFormatting>
  <conditionalFormatting sqref="D10">
    <cfRule type="cellIs" dxfId="5543" priority="6076" operator="lessThan">
      <formula>0</formula>
    </cfRule>
  </conditionalFormatting>
  <conditionalFormatting sqref="D9">
    <cfRule type="cellIs" dxfId="5542" priority="6075" operator="lessThan">
      <formula>0</formula>
    </cfRule>
  </conditionalFormatting>
  <conditionalFormatting sqref="D10">
    <cfRule type="cellIs" dxfId="5541" priority="6074" operator="lessThan">
      <formula>0</formula>
    </cfRule>
  </conditionalFormatting>
  <conditionalFormatting sqref="D9">
    <cfRule type="cellIs" dxfId="5540" priority="6073" operator="lessThan">
      <formula>0</formula>
    </cfRule>
  </conditionalFormatting>
  <conditionalFormatting sqref="D9">
    <cfRule type="cellIs" dxfId="5539" priority="6072" operator="lessThan">
      <formula>0</formula>
    </cfRule>
  </conditionalFormatting>
  <conditionalFormatting sqref="D10">
    <cfRule type="cellIs" dxfId="5538" priority="6071" operator="lessThan">
      <formula>0</formula>
    </cfRule>
  </conditionalFormatting>
  <conditionalFormatting sqref="D10">
    <cfRule type="cellIs" dxfId="5537" priority="6070" operator="lessThan">
      <formula>0</formula>
    </cfRule>
  </conditionalFormatting>
  <conditionalFormatting sqref="D9">
    <cfRule type="cellIs" dxfId="5536" priority="6069" operator="lessThan">
      <formula>0</formula>
    </cfRule>
  </conditionalFormatting>
  <conditionalFormatting sqref="D10">
    <cfRule type="cellIs" dxfId="5535" priority="6068" operator="lessThan">
      <formula>0</formula>
    </cfRule>
  </conditionalFormatting>
  <conditionalFormatting sqref="D9">
    <cfRule type="cellIs" dxfId="5534" priority="6067" operator="lessThan">
      <formula>0</formula>
    </cfRule>
  </conditionalFormatting>
  <conditionalFormatting sqref="D9">
    <cfRule type="cellIs" dxfId="5533" priority="6066" operator="lessThan">
      <formula>0</formula>
    </cfRule>
  </conditionalFormatting>
  <conditionalFormatting sqref="D10">
    <cfRule type="cellIs" dxfId="5532" priority="6065" operator="lessThan">
      <formula>0</formula>
    </cfRule>
  </conditionalFormatting>
  <conditionalFormatting sqref="D9">
    <cfRule type="cellIs" dxfId="5531" priority="6064" operator="lessThan">
      <formula>0</formula>
    </cfRule>
  </conditionalFormatting>
  <conditionalFormatting sqref="D9">
    <cfRule type="cellIs" dxfId="5530" priority="6063" operator="lessThan">
      <formula>0</formula>
    </cfRule>
  </conditionalFormatting>
  <conditionalFormatting sqref="D9">
    <cfRule type="cellIs" dxfId="5529" priority="6062" operator="lessThan">
      <formula>0</formula>
    </cfRule>
  </conditionalFormatting>
  <conditionalFormatting sqref="D10">
    <cfRule type="cellIs" dxfId="5528" priority="6061" operator="lessThan">
      <formula>0</formula>
    </cfRule>
  </conditionalFormatting>
  <conditionalFormatting sqref="D10">
    <cfRule type="cellIs" dxfId="5527" priority="6060" operator="lessThan">
      <formula>0</formula>
    </cfRule>
  </conditionalFormatting>
  <conditionalFormatting sqref="D9">
    <cfRule type="cellIs" dxfId="5526" priority="6059" operator="lessThan">
      <formula>0</formula>
    </cfRule>
  </conditionalFormatting>
  <conditionalFormatting sqref="D10">
    <cfRule type="cellIs" dxfId="5525" priority="6058" operator="lessThan">
      <formula>0</formula>
    </cfRule>
  </conditionalFormatting>
  <conditionalFormatting sqref="D9">
    <cfRule type="cellIs" dxfId="5524" priority="6057" operator="lessThan">
      <formula>0</formula>
    </cfRule>
  </conditionalFormatting>
  <conditionalFormatting sqref="D9">
    <cfRule type="cellIs" dxfId="5523" priority="6056" operator="lessThan">
      <formula>0</formula>
    </cfRule>
  </conditionalFormatting>
  <conditionalFormatting sqref="D10">
    <cfRule type="cellIs" dxfId="5522" priority="6055" operator="lessThan">
      <formula>0</formula>
    </cfRule>
  </conditionalFormatting>
  <conditionalFormatting sqref="D9">
    <cfRule type="cellIs" dxfId="5521" priority="6054" operator="lessThan">
      <formula>0</formula>
    </cfRule>
  </conditionalFormatting>
  <conditionalFormatting sqref="D9">
    <cfRule type="cellIs" dxfId="5520" priority="6053" operator="lessThan">
      <formula>0</formula>
    </cfRule>
  </conditionalFormatting>
  <conditionalFormatting sqref="D9">
    <cfRule type="cellIs" dxfId="5519" priority="6052" operator="lessThan">
      <formula>0</formula>
    </cfRule>
  </conditionalFormatting>
  <conditionalFormatting sqref="D10">
    <cfRule type="cellIs" dxfId="5518" priority="6051" operator="lessThan">
      <formula>0</formula>
    </cfRule>
  </conditionalFormatting>
  <conditionalFormatting sqref="D9">
    <cfRule type="cellIs" dxfId="5517" priority="6050" operator="lessThan">
      <formula>0</formula>
    </cfRule>
  </conditionalFormatting>
  <conditionalFormatting sqref="D9">
    <cfRule type="cellIs" dxfId="5516" priority="6049" operator="lessThan">
      <formula>0</formula>
    </cfRule>
  </conditionalFormatting>
  <conditionalFormatting sqref="D9">
    <cfRule type="cellIs" dxfId="5515" priority="6048" operator="lessThan">
      <formula>0</formula>
    </cfRule>
  </conditionalFormatting>
  <conditionalFormatting sqref="D9">
    <cfRule type="cellIs" dxfId="5514" priority="6047" operator="lessThan">
      <formula>0</formula>
    </cfRule>
  </conditionalFormatting>
  <conditionalFormatting sqref="D10">
    <cfRule type="cellIs" dxfId="5513" priority="6046" operator="lessThan">
      <formula>0</formula>
    </cfRule>
  </conditionalFormatting>
  <conditionalFormatting sqref="D10">
    <cfRule type="cellIs" dxfId="5512" priority="6045" operator="lessThan">
      <formula>0</formula>
    </cfRule>
  </conditionalFormatting>
  <conditionalFormatting sqref="D10">
    <cfRule type="cellIs" dxfId="5511" priority="6044" operator="lessThan">
      <formula>0</formula>
    </cfRule>
  </conditionalFormatting>
  <conditionalFormatting sqref="D10">
    <cfRule type="cellIs" dxfId="5510" priority="6043" operator="lessThan">
      <formula>0</formula>
    </cfRule>
  </conditionalFormatting>
  <conditionalFormatting sqref="D9">
    <cfRule type="cellIs" dxfId="5509" priority="6042" operator="lessThan">
      <formula>0</formula>
    </cfRule>
  </conditionalFormatting>
  <conditionalFormatting sqref="D10">
    <cfRule type="cellIs" dxfId="5508" priority="6041" operator="lessThan">
      <formula>0</formula>
    </cfRule>
  </conditionalFormatting>
  <conditionalFormatting sqref="D10">
    <cfRule type="cellIs" dxfId="5507" priority="6040" operator="lessThan">
      <formula>0</formula>
    </cfRule>
  </conditionalFormatting>
  <conditionalFormatting sqref="D10">
    <cfRule type="cellIs" dxfId="5506" priority="6039" operator="lessThan">
      <formula>0</formula>
    </cfRule>
  </conditionalFormatting>
  <conditionalFormatting sqref="D9">
    <cfRule type="cellIs" dxfId="5505" priority="6038" operator="lessThan">
      <formula>0</formula>
    </cfRule>
  </conditionalFormatting>
  <conditionalFormatting sqref="D10">
    <cfRule type="cellIs" dxfId="5504" priority="6037" operator="lessThan">
      <formula>0</formula>
    </cfRule>
  </conditionalFormatting>
  <conditionalFormatting sqref="D10">
    <cfRule type="cellIs" dxfId="5503" priority="6036" operator="lessThan">
      <formula>0</formula>
    </cfRule>
  </conditionalFormatting>
  <conditionalFormatting sqref="D9">
    <cfRule type="cellIs" dxfId="5502" priority="6035" operator="lessThan">
      <formula>0</formula>
    </cfRule>
  </conditionalFormatting>
  <conditionalFormatting sqref="D10">
    <cfRule type="cellIs" dxfId="5501" priority="6034" operator="lessThan">
      <formula>0</formula>
    </cfRule>
  </conditionalFormatting>
  <conditionalFormatting sqref="D9">
    <cfRule type="cellIs" dxfId="5500" priority="6033" operator="lessThan">
      <formula>0</formula>
    </cfRule>
  </conditionalFormatting>
  <conditionalFormatting sqref="D9">
    <cfRule type="cellIs" dxfId="5499" priority="6032" operator="lessThan">
      <formula>0</formula>
    </cfRule>
  </conditionalFormatting>
  <conditionalFormatting sqref="D10">
    <cfRule type="cellIs" dxfId="5498" priority="6031" operator="lessThan">
      <formula>0</formula>
    </cfRule>
  </conditionalFormatting>
  <conditionalFormatting sqref="D10">
    <cfRule type="cellIs" dxfId="5497" priority="6030" operator="lessThan">
      <formula>0</formula>
    </cfRule>
  </conditionalFormatting>
  <conditionalFormatting sqref="D10">
    <cfRule type="cellIs" dxfId="5496" priority="6029" operator="lessThan">
      <formula>0</formula>
    </cfRule>
  </conditionalFormatting>
  <conditionalFormatting sqref="D9">
    <cfRule type="cellIs" dxfId="5495" priority="6028" operator="lessThan">
      <formula>0</formula>
    </cfRule>
  </conditionalFormatting>
  <conditionalFormatting sqref="D10">
    <cfRule type="cellIs" dxfId="5494" priority="6027" operator="lessThan">
      <formula>0</formula>
    </cfRule>
  </conditionalFormatting>
  <conditionalFormatting sqref="D10">
    <cfRule type="cellIs" dxfId="5493" priority="6026" operator="lessThan">
      <formula>0</formula>
    </cfRule>
  </conditionalFormatting>
  <conditionalFormatting sqref="D9">
    <cfRule type="cellIs" dxfId="5492" priority="6025" operator="lessThan">
      <formula>0</formula>
    </cfRule>
  </conditionalFormatting>
  <conditionalFormatting sqref="D10">
    <cfRule type="cellIs" dxfId="5491" priority="6024" operator="lessThan">
      <formula>0</formula>
    </cfRule>
  </conditionalFormatting>
  <conditionalFormatting sqref="D9">
    <cfRule type="cellIs" dxfId="5490" priority="6023" operator="lessThan">
      <formula>0</formula>
    </cfRule>
  </conditionalFormatting>
  <conditionalFormatting sqref="D9">
    <cfRule type="cellIs" dxfId="5489" priority="6022" operator="lessThan">
      <formula>0</formula>
    </cfRule>
  </conditionalFormatting>
  <conditionalFormatting sqref="D10">
    <cfRule type="cellIs" dxfId="5488" priority="6021" operator="lessThan">
      <formula>0</formula>
    </cfRule>
  </conditionalFormatting>
  <conditionalFormatting sqref="D10">
    <cfRule type="cellIs" dxfId="5487" priority="6020" operator="lessThan">
      <formula>0</formula>
    </cfRule>
  </conditionalFormatting>
  <conditionalFormatting sqref="D9">
    <cfRule type="cellIs" dxfId="5486" priority="6019" operator="lessThan">
      <formula>0</formula>
    </cfRule>
  </conditionalFormatting>
  <conditionalFormatting sqref="D10">
    <cfRule type="cellIs" dxfId="5485" priority="6018" operator="lessThan">
      <formula>0</formula>
    </cfRule>
  </conditionalFormatting>
  <conditionalFormatting sqref="D9">
    <cfRule type="cellIs" dxfId="5484" priority="6017" operator="lessThan">
      <formula>0</formula>
    </cfRule>
  </conditionalFormatting>
  <conditionalFormatting sqref="D9">
    <cfRule type="cellIs" dxfId="5483" priority="6016" operator="lessThan">
      <formula>0</formula>
    </cfRule>
  </conditionalFormatting>
  <conditionalFormatting sqref="D10">
    <cfRule type="cellIs" dxfId="5482" priority="6015" operator="lessThan">
      <formula>0</formula>
    </cfRule>
  </conditionalFormatting>
  <conditionalFormatting sqref="D9">
    <cfRule type="cellIs" dxfId="5481" priority="6014" operator="lessThan">
      <formula>0</formula>
    </cfRule>
  </conditionalFormatting>
  <conditionalFormatting sqref="D9">
    <cfRule type="cellIs" dxfId="5480" priority="6013" operator="lessThan">
      <formula>0</formula>
    </cfRule>
  </conditionalFormatting>
  <conditionalFormatting sqref="D9">
    <cfRule type="cellIs" dxfId="5479" priority="6012" operator="lessThan">
      <formula>0</formula>
    </cfRule>
  </conditionalFormatting>
  <conditionalFormatting sqref="D10">
    <cfRule type="cellIs" dxfId="5478" priority="6011" operator="lessThan">
      <formula>0</formula>
    </cfRule>
  </conditionalFormatting>
  <conditionalFormatting sqref="D10">
    <cfRule type="cellIs" dxfId="5477" priority="6010" operator="lessThan">
      <formula>0</formula>
    </cfRule>
  </conditionalFormatting>
  <conditionalFormatting sqref="D10">
    <cfRule type="cellIs" dxfId="5476" priority="6009" operator="lessThan">
      <formula>0</formula>
    </cfRule>
  </conditionalFormatting>
  <conditionalFormatting sqref="D9">
    <cfRule type="cellIs" dxfId="5475" priority="6008" operator="lessThan">
      <formula>0</formula>
    </cfRule>
  </conditionalFormatting>
  <conditionalFormatting sqref="D10">
    <cfRule type="cellIs" dxfId="5474" priority="6007" operator="lessThan">
      <formula>0</formula>
    </cfRule>
  </conditionalFormatting>
  <conditionalFormatting sqref="D10">
    <cfRule type="cellIs" dxfId="5473" priority="6006" operator="lessThan">
      <formula>0</formula>
    </cfRule>
  </conditionalFormatting>
  <conditionalFormatting sqref="D9">
    <cfRule type="cellIs" dxfId="5472" priority="6005" operator="lessThan">
      <formula>0</formula>
    </cfRule>
  </conditionalFormatting>
  <conditionalFormatting sqref="D10">
    <cfRule type="cellIs" dxfId="5471" priority="6004" operator="lessThan">
      <formula>0</formula>
    </cfRule>
  </conditionalFormatting>
  <conditionalFormatting sqref="D9">
    <cfRule type="cellIs" dxfId="5470" priority="6003" operator="lessThan">
      <formula>0</formula>
    </cfRule>
  </conditionalFormatting>
  <conditionalFormatting sqref="D9">
    <cfRule type="cellIs" dxfId="5469" priority="6002" operator="lessThan">
      <formula>0</formula>
    </cfRule>
  </conditionalFormatting>
  <conditionalFormatting sqref="D10">
    <cfRule type="cellIs" dxfId="5468" priority="6001" operator="lessThan">
      <formula>0</formula>
    </cfRule>
  </conditionalFormatting>
  <conditionalFormatting sqref="D10">
    <cfRule type="cellIs" dxfId="5467" priority="6000" operator="lessThan">
      <formula>0</formula>
    </cfRule>
  </conditionalFormatting>
  <conditionalFormatting sqref="D9">
    <cfRule type="cellIs" dxfId="5466" priority="5999" operator="lessThan">
      <formula>0</formula>
    </cfRule>
  </conditionalFormatting>
  <conditionalFormatting sqref="D10">
    <cfRule type="cellIs" dxfId="5465" priority="5998" operator="lessThan">
      <formula>0</formula>
    </cfRule>
  </conditionalFormatting>
  <conditionalFormatting sqref="D9">
    <cfRule type="cellIs" dxfId="5464" priority="5997" operator="lessThan">
      <formula>0</formula>
    </cfRule>
  </conditionalFormatting>
  <conditionalFormatting sqref="D9">
    <cfRule type="cellIs" dxfId="5463" priority="5996" operator="lessThan">
      <formula>0</formula>
    </cfRule>
  </conditionalFormatting>
  <conditionalFormatting sqref="D10">
    <cfRule type="cellIs" dxfId="5462" priority="5995" operator="lessThan">
      <formula>0</formula>
    </cfRule>
  </conditionalFormatting>
  <conditionalFormatting sqref="D9">
    <cfRule type="cellIs" dxfId="5461" priority="5994" operator="lessThan">
      <formula>0</formula>
    </cfRule>
  </conditionalFormatting>
  <conditionalFormatting sqref="D9">
    <cfRule type="cellIs" dxfId="5460" priority="5993" operator="lessThan">
      <formula>0</formula>
    </cfRule>
  </conditionalFormatting>
  <conditionalFormatting sqref="D9">
    <cfRule type="cellIs" dxfId="5459" priority="5992" operator="lessThan">
      <formula>0</formula>
    </cfRule>
  </conditionalFormatting>
  <conditionalFormatting sqref="D10">
    <cfRule type="cellIs" dxfId="5458" priority="5991" operator="lessThan">
      <formula>0</formula>
    </cfRule>
  </conditionalFormatting>
  <conditionalFormatting sqref="D10">
    <cfRule type="cellIs" dxfId="5457" priority="5990" operator="lessThan">
      <formula>0</formula>
    </cfRule>
  </conditionalFormatting>
  <conditionalFormatting sqref="D9">
    <cfRule type="cellIs" dxfId="5456" priority="5989" operator="lessThan">
      <formula>0</formula>
    </cfRule>
  </conditionalFormatting>
  <conditionalFormatting sqref="D10">
    <cfRule type="cellIs" dxfId="5455" priority="5988" operator="lessThan">
      <formula>0</formula>
    </cfRule>
  </conditionalFormatting>
  <conditionalFormatting sqref="D9">
    <cfRule type="cellIs" dxfId="5454" priority="5987" operator="lessThan">
      <formula>0</formula>
    </cfRule>
  </conditionalFormatting>
  <conditionalFormatting sqref="D9">
    <cfRule type="cellIs" dxfId="5453" priority="5986" operator="lessThan">
      <formula>0</formula>
    </cfRule>
  </conditionalFormatting>
  <conditionalFormatting sqref="D10">
    <cfRule type="cellIs" dxfId="5452" priority="5985" operator="lessThan">
      <formula>0</formula>
    </cfRule>
  </conditionalFormatting>
  <conditionalFormatting sqref="D9">
    <cfRule type="cellIs" dxfId="5451" priority="5984" operator="lessThan">
      <formula>0</formula>
    </cfRule>
  </conditionalFormatting>
  <conditionalFormatting sqref="D9">
    <cfRule type="cellIs" dxfId="5450" priority="5983" operator="lessThan">
      <formula>0</formula>
    </cfRule>
  </conditionalFormatting>
  <conditionalFormatting sqref="D9">
    <cfRule type="cellIs" dxfId="5449" priority="5982" operator="lessThan">
      <formula>0</formula>
    </cfRule>
  </conditionalFormatting>
  <conditionalFormatting sqref="D10">
    <cfRule type="cellIs" dxfId="5448" priority="5981" operator="lessThan">
      <formula>0</formula>
    </cfRule>
  </conditionalFormatting>
  <conditionalFormatting sqref="D9">
    <cfRule type="cellIs" dxfId="5447" priority="5980" operator="lessThan">
      <formula>0</formula>
    </cfRule>
  </conditionalFormatting>
  <conditionalFormatting sqref="D9">
    <cfRule type="cellIs" dxfId="5446" priority="5979" operator="lessThan">
      <formula>0</formula>
    </cfRule>
  </conditionalFormatting>
  <conditionalFormatting sqref="D9">
    <cfRule type="cellIs" dxfId="5445" priority="5978" operator="lessThan">
      <formula>0</formula>
    </cfRule>
  </conditionalFormatting>
  <conditionalFormatting sqref="D9">
    <cfRule type="cellIs" dxfId="5444" priority="5977" operator="lessThan">
      <formula>0</formula>
    </cfRule>
  </conditionalFormatting>
  <conditionalFormatting sqref="D10">
    <cfRule type="cellIs" dxfId="5443" priority="5976" operator="lessThan">
      <formula>0</formula>
    </cfRule>
  </conditionalFormatting>
  <conditionalFormatting sqref="D10">
    <cfRule type="cellIs" dxfId="5442" priority="5975" operator="lessThan">
      <formula>0</formula>
    </cfRule>
  </conditionalFormatting>
  <conditionalFormatting sqref="D10">
    <cfRule type="cellIs" dxfId="5441" priority="5974" operator="lessThan">
      <formula>0</formula>
    </cfRule>
  </conditionalFormatting>
  <conditionalFormatting sqref="D9">
    <cfRule type="cellIs" dxfId="5440" priority="5973" operator="lessThan">
      <formula>0</formula>
    </cfRule>
  </conditionalFormatting>
  <conditionalFormatting sqref="D10">
    <cfRule type="cellIs" dxfId="5439" priority="5972" operator="lessThan">
      <formula>0</formula>
    </cfRule>
  </conditionalFormatting>
  <conditionalFormatting sqref="D10">
    <cfRule type="cellIs" dxfId="5438" priority="5971" operator="lessThan">
      <formula>0</formula>
    </cfRule>
  </conditionalFormatting>
  <conditionalFormatting sqref="D9">
    <cfRule type="cellIs" dxfId="5437" priority="5970" operator="lessThan">
      <formula>0</formula>
    </cfRule>
  </conditionalFormatting>
  <conditionalFormatting sqref="D10">
    <cfRule type="cellIs" dxfId="5436" priority="5969" operator="lessThan">
      <formula>0</formula>
    </cfRule>
  </conditionalFormatting>
  <conditionalFormatting sqref="D9">
    <cfRule type="cellIs" dxfId="5435" priority="5968" operator="lessThan">
      <formula>0</formula>
    </cfRule>
  </conditionalFormatting>
  <conditionalFormatting sqref="D9">
    <cfRule type="cellIs" dxfId="5434" priority="5967" operator="lessThan">
      <formula>0</formula>
    </cfRule>
  </conditionalFormatting>
  <conditionalFormatting sqref="D10">
    <cfRule type="cellIs" dxfId="5433" priority="5966" operator="lessThan">
      <formula>0</formula>
    </cfRule>
  </conditionalFormatting>
  <conditionalFormatting sqref="D10">
    <cfRule type="cellIs" dxfId="5432" priority="5965" operator="lessThan">
      <formula>0</formula>
    </cfRule>
  </conditionalFormatting>
  <conditionalFormatting sqref="D9">
    <cfRule type="cellIs" dxfId="5431" priority="5964" operator="lessThan">
      <formula>0</formula>
    </cfRule>
  </conditionalFormatting>
  <conditionalFormatting sqref="D10">
    <cfRule type="cellIs" dxfId="5430" priority="5963" operator="lessThan">
      <formula>0</formula>
    </cfRule>
  </conditionalFormatting>
  <conditionalFormatting sqref="D9">
    <cfRule type="cellIs" dxfId="5429" priority="5962" operator="lessThan">
      <formula>0</formula>
    </cfRule>
  </conditionalFormatting>
  <conditionalFormatting sqref="D9">
    <cfRule type="cellIs" dxfId="5428" priority="5961" operator="lessThan">
      <formula>0</formula>
    </cfRule>
  </conditionalFormatting>
  <conditionalFormatting sqref="D10">
    <cfRule type="cellIs" dxfId="5427" priority="5960" operator="lessThan">
      <formula>0</formula>
    </cfRule>
  </conditionalFormatting>
  <conditionalFormatting sqref="D9">
    <cfRule type="cellIs" dxfId="5426" priority="5959" operator="lessThan">
      <formula>0</formula>
    </cfRule>
  </conditionalFormatting>
  <conditionalFormatting sqref="D9">
    <cfRule type="cellIs" dxfId="5425" priority="5958" operator="lessThan">
      <formula>0</formula>
    </cfRule>
  </conditionalFormatting>
  <conditionalFormatting sqref="D9">
    <cfRule type="cellIs" dxfId="5424" priority="5957" operator="lessThan">
      <formula>0</formula>
    </cfRule>
  </conditionalFormatting>
  <conditionalFormatting sqref="D10">
    <cfRule type="cellIs" dxfId="5423" priority="5956" operator="lessThan">
      <formula>0</formula>
    </cfRule>
  </conditionalFormatting>
  <conditionalFormatting sqref="D10">
    <cfRule type="cellIs" dxfId="5422" priority="5955" operator="lessThan">
      <formula>0</formula>
    </cfRule>
  </conditionalFormatting>
  <conditionalFormatting sqref="D9">
    <cfRule type="cellIs" dxfId="5421" priority="5954" operator="lessThan">
      <formula>0</formula>
    </cfRule>
  </conditionalFormatting>
  <conditionalFormatting sqref="D10">
    <cfRule type="cellIs" dxfId="5420" priority="5953" operator="lessThan">
      <formula>0</formula>
    </cfRule>
  </conditionalFormatting>
  <conditionalFormatting sqref="D9">
    <cfRule type="cellIs" dxfId="5419" priority="5952" operator="lessThan">
      <formula>0</formula>
    </cfRule>
  </conditionalFormatting>
  <conditionalFormatting sqref="D9">
    <cfRule type="cellIs" dxfId="5418" priority="5951" operator="lessThan">
      <formula>0</formula>
    </cfRule>
  </conditionalFormatting>
  <conditionalFormatting sqref="D10">
    <cfRule type="cellIs" dxfId="5417" priority="5950" operator="lessThan">
      <formula>0</formula>
    </cfRule>
  </conditionalFormatting>
  <conditionalFormatting sqref="D9">
    <cfRule type="cellIs" dxfId="5416" priority="5949" operator="lessThan">
      <formula>0</formula>
    </cfRule>
  </conditionalFormatting>
  <conditionalFormatting sqref="D9">
    <cfRule type="cellIs" dxfId="5415" priority="5948" operator="lessThan">
      <formula>0</formula>
    </cfRule>
  </conditionalFormatting>
  <conditionalFormatting sqref="D9">
    <cfRule type="cellIs" dxfId="5414" priority="5947" operator="lessThan">
      <formula>0</formula>
    </cfRule>
  </conditionalFormatting>
  <conditionalFormatting sqref="D10">
    <cfRule type="cellIs" dxfId="5413" priority="5946" operator="lessThan">
      <formula>0</formula>
    </cfRule>
  </conditionalFormatting>
  <conditionalFormatting sqref="D9">
    <cfRule type="cellIs" dxfId="5412" priority="5945" operator="lessThan">
      <formula>0</formula>
    </cfRule>
  </conditionalFormatting>
  <conditionalFormatting sqref="D9">
    <cfRule type="cellIs" dxfId="5411" priority="5944" operator="lessThan">
      <formula>0</formula>
    </cfRule>
  </conditionalFormatting>
  <conditionalFormatting sqref="D9">
    <cfRule type="cellIs" dxfId="5410" priority="5943" operator="lessThan">
      <formula>0</formula>
    </cfRule>
  </conditionalFormatting>
  <conditionalFormatting sqref="D9">
    <cfRule type="cellIs" dxfId="5409" priority="5942" operator="lessThan">
      <formula>0</formula>
    </cfRule>
  </conditionalFormatting>
  <conditionalFormatting sqref="D10">
    <cfRule type="cellIs" dxfId="5408" priority="5941" operator="lessThan">
      <formula>0</formula>
    </cfRule>
  </conditionalFormatting>
  <conditionalFormatting sqref="D10">
    <cfRule type="cellIs" dxfId="5407" priority="5940" operator="lessThan">
      <formula>0</formula>
    </cfRule>
  </conditionalFormatting>
  <conditionalFormatting sqref="D9">
    <cfRule type="cellIs" dxfId="5406" priority="5939" operator="lessThan">
      <formula>0</formula>
    </cfRule>
  </conditionalFormatting>
  <conditionalFormatting sqref="D10">
    <cfRule type="cellIs" dxfId="5405" priority="5938" operator="lessThan">
      <formula>0</formula>
    </cfRule>
  </conditionalFormatting>
  <conditionalFormatting sqref="D9">
    <cfRule type="cellIs" dxfId="5404" priority="5937" operator="lessThan">
      <formula>0</formula>
    </cfRule>
  </conditionalFormatting>
  <conditionalFormatting sqref="D9">
    <cfRule type="cellIs" dxfId="5403" priority="5936" operator="lessThan">
      <formula>0</formula>
    </cfRule>
  </conditionalFormatting>
  <conditionalFormatting sqref="D10">
    <cfRule type="cellIs" dxfId="5402" priority="5935" operator="lessThan">
      <formula>0</formula>
    </cfRule>
  </conditionalFormatting>
  <conditionalFormatting sqref="D9">
    <cfRule type="cellIs" dxfId="5401" priority="5934" operator="lessThan">
      <formula>0</formula>
    </cfRule>
  </conditionalFormatting>
  <conditionalFormatting sqref="D9">
    <cfRule type="cellIs" dxfId="5400" priority="5933" operator="lessThan">
      <formula>0</formula>
    </cfRule>
  </conditionalFormatting>
  <conditionalFormatting sqref="D9">
    <cfRule type="cellIs" dxfId="5399" priority="5932" operator="lessThan">
      <formula>0</formula>
    </cfRule>
  </conditionalFormatting>
  <conditionalFormatting sqref="D10">
    <cfRule type="cellIs" dxfId="5398" priority="5931" operator="lessThan">
      <formula>0</formula>
    </cfRule>
  </conditionalFormatting>
  <conditionalFormatting sqref="D9">
    <cfRule type="cellIs" dxfId="5397" priority="5930" operator="lessThan">
      <formula>0</formula>
    </cfRule>
  </conditionalFormatting>
  <conditionalFormatting sqref="D9">
    <cfRule type="cellIs" dxfId="5396" priority="5929" operator="lessThan">
      <formula>0</formula>
    </cfRule>
  </conditionalFormatting>
  <conditionalFormatting sqref="D9">
    <cfRule type="cellIs" dxfId="5395" priority="5928" operator="lessThan">
      <formula>0</formula>
    </cfRule>
  </conditionalFormatting>
  <conditionalFormatting sqref="D9">
    <cfRule type="cellIs" dxfId="5394" priority="5927" operator="lessThan">
      <formula>0</formula>
    </cfRule>
  </conditionalFormatting>
  <conditionalFormatting sqref="D10">
    <cfRule type="cellIs" dxfId="5393" priority="5926" operator="lessThan">
      <formula>0</formula>
    </cfRule>
  </conditionalFormatting>
  <conditionalFormatting sqref="D9">
    <cfRule type="cellIs" dxfId="5392" priority="5925" operator="lessThan">
      <formula>0</formula>
    </cfRule>
  </conditionalFormatting>
  <conditionalFormatting sqref="D9">
    <cfRule type="cellIs" dxfId="5391" priority="5924" operator="lessThan">
      <formula>0</formula>
    </cfRule>
  </conditionalFormatting>
  <conditionalFormatting sqref="D9">
    <cfRule type="cellIs" dxfId="5390" priority="5923" operator="lessThan">
      <formula>0</formula>
    </cfRule>
  </conditionalFormatting>
  <conditionalFormatting sqref="D9">
    <cfRule type="cellIs" dxfId="5389" priority="5922" operator="lessThan">
      <formula>0</formula>
    </cfRule>
  </conditionalFormatting>
  <conditionalFormatting sqref="D9">
    <cfRule type="cellIs" dxfId="5388" priority="5921" operator="lessThan">
      <formula>0</formula>
    </cfRule>
  </conditionalFormatting>
  <conditionalFormatting sqref="D10">
    <cfRule type="cellIs" dxfId="5387" priority="5920" operator="lessThan">
      <formula>0</formula>
    </cfRule>
  </conditionalFormatting>
  <conditionalFormatting sqref="D10">
    <cfRule type="cellIs" dxfId="5386" priority="5919" operator="lessThan">
      <formula>0</formula>
    </cfRule>
  </conditionalFormatting>
  <conditionalFormatting sqref="D10">
    <cfRule type="cellIs" dxfId="5385" priority="5918" operator="lessThan">
      <formula>0</formula>
    </cfRule>
  </conditionalFormatting>
  <conditionalFormatting sqref="D10">
    <cfRule type="cellIs" dxfId="5384" priority="5917" operator="lessThan">
      <formula>0</formula>
    </cfRule>
  </conditionalFormatting>
  <conditionalFormatting sqref="D9">
    <cfRule type="cellIs" dxfId="5383" priority="5916" operator="lessThan">
      <formula>0</formula>
    </cfRule>
  </conditionalFormatting>
  <conditionalFormatting sqref="D10">
    <cfRule type="cellIs" dxfId="5382" priority="5915" operator="lessThan">
      <formula>0</formula>
    </cfRule>
  </conditionalFormatting>
  <conditionalFormatting sqref="D10">
    <cfRule type="cellIs" dxfId="5381" priority="5914" operator="lessThan">
      <formula>0</formula>
    </cfRule>
  </conditionalFormatting>
  <conditionalFormatting sqref="D10">
    <cfRule type="cellIs" dxfId="5380" priority="5913" operator="lessThan">
      <formula>0</formula>
    </cfRule>
  </conditionalFormatting>
  <conditionalFormatting sqref="D9">
    <cfRule type="cellIs" dxfId="5379" priority="5912" operator="lessThan">
      <formula>0</formula>
    </cfRule>
  </conditionalFormatting>
  <conditionalFormatting sqref="D10">
    <cfRule type="cellIs" dxfId="5378" priority="5911" operator="lessThan">
      <formula>0</formula>
    </cfRule>
  </conditionalFormatting>
  <conditionalFormatting sqref="D10">
    <cfRule type="cellIs" dxfId="5377" priority="5910" operator="lessThan">
      <formula>0</formula>
    </cfRule>
  </conditionalFormatting>
  <conditionalFormatting sqref="D9">
    <cfRule type="cellIs" dxfId="5376" priority="5909" operator="lessThan">
      <formula>0</formula>
    </cfRule>
  </conditionalFormatting>
  <conditionalFormatting sqref="D10">
    <cfRule type="cellIs" dxfId="5375" priority="5908" operator="lessThan">
      <formula>0</formula>
    </cfRule>
  </conditionalFormatting>
  <conditionalFormatting sqref="D9">
    <cfRule type="cellIs" dxfId="5374" priority="5907" operator="lessThan">
      <formula>0</formula>
    </cfRule>
  </conditionalFormatting>
  <conditionalFormatting sqref="D9">
    <cfRule type="cellIs" dxfId="5373" priority="5906" operator="lessThan">
      <formula>0</formula>
    </cfRule>
  </conditionalFormatting>
  <conditionalFormatting sqref="D10">
    <cfRule type="cellIs" dxfId="5372" priority="5905" operator="lessThan">
      <formula>0</formula>
    </cfRule>
  </conditionalFormatting>
  <conditionalFormatting sqref="D10">
    <cfRule type="cellIs" dxfId="5371" priority="5904" operator="lessThan">
      <formula>0</formula>
    </cfRule>
  </conditionalFormatting>
  <conditionalFormatting sqref="D10">
    <cfRule type="cellIs" dxfId="5370" priority="5903" operator="lessThan">
      <formula>0</formula>
    </cfRule>
  </conditionalFormatting>
  <conditionalFormatting sqref="D9">
    <cfRule type="cellIs" dxfId="5369" priority="5902" operator="lessThan">
      <formula>0</formula>
    </cfRule>
  </conditionalFormatting>
  <conditionalFormatting sqref="D10">
    <cfRule type="cellIs" dxfId="5368" priority="5901" operator="lessThan">
      <formula>0</formula>
    </cfRule>
  </conditionalFormatting>
  <conditionalFormatting sqref="D10">
    <cfRule type="cellIs" dxfId="5367" priority="5900" operator="lessThan">
      <formula>0</formula>
    </cfRule>
  </conditionalFormatting>
  <conditionalFormatting sqref="D9">
    <cfRule type="cellIs" dxfId="5366" priority="5899" operator="lessThan">
      <formula>0</formula>
    </cfRule>
  </conditionalFormatting>
  <conditionalFormatting sqref="D10">
    <cfRule type="cellIs" dxfId="5365" priority="5898" operator="lessThan">
      <formula>0</formula>
    </cfRule>
  </conditionalFormatting>
  <conditionalFormatting sqref="D9">
    <cfRule type="cellIs" dxfId="5364" priority="5897" operator="lessThan">
      <formula>0</formula>
    </cfRule>
  </conditionalFormatting>
  <conditionalFormatting sqref="D9">
    <cfRule type="cellIs" dxfId="5363" priority="5896" operator="lessThan">
      <formula>0</formula>
    </cfRule>
  </conditionalFormatting>
  <conditionalFormatting sqref="D10">
    <cfRule type="cellIs" dxfId="5362" priority="5895" operator="lessThan">
      <formula>0</formula>
    </cfRule>
  </conditionalFormatting>
  <conditionalFormatting sqref="D10">
    <cfRule type="cellIs" dxfId="5361" priority="5894" operator="lessThan">
      <formula>0</formula>
    </cfRule>
  </conditionalFormatting>
  <conditionalFormatting sqref="D9">
    <cfRule type="cellIs" dxfId="5360" priority="5893" operator="lessThan">
      <formula>0</formula>
    </cfRule>
  </conditionalFormatting>
  <conditionalFormatting sqref="D10">
    <cfRule type="cellIs" dxfId="5359" priority="5892" operator="lessThan">
      <formula>0</formula>
    </cfRule>
  </conditionalFormatting>
  <conditionalFormatting sqref="D9">
    <cfRule type="cellIs" dxfId="5358" priority="5891" operator="lessThan">
      <formula>0</formula>
    </cfRule>
  </conditionalFormatting>
  <conditionalFormatting sqref="D9">
    <cfRule type="cellIs" dxfId="5357" priority="5890" operator="lessThan">
      <formula>0</formula>
    </cfRule>
  </conditionalFormatting>
  <conditionalFormatting sqref="D10">
    <cfRule type="cellIs" dxfId="5356" priority="5889" operator="lessThan">
      <formula>0</formula>
    </cfRule>
  </conditionalFormatting>
  <conditionalFormatting sqref="D9">
    <cfRule type="cellIs" dxfId="5355" priority="5888" operator="lessThan">
      <formula>0</formula>
    </cfRule>
  </conditionalFormatting>
  <conditionalFormatting sqref="D9">
    <cfRule type="cellIs" dxfId="5354" priority="5887" operator="lessThan">
      <formula>0</formula>
    </cfRule>
  </conditionalFormatting>
  <conditionalFormatting sqref="D9">
    <cfRule type="cellIs" dxfId="5353" priority="5886" operator="lessThan">
      <formula>0</formula>
    </cfRule>
  </conditionalFormatting>
  <conditionalFormatting sqref="D10">
    <cfRule type="cellIs" dxfId="5352" priority="5885" operator="lessThan">
      <formula>0</formula>
    </cfRule>
  </conditionalFormatting>
  <conditionalFormatting sqref="D10">
    <cfRule type="cellIs" dxfId="5351" priority="5884" operator="lessThan">
      <formula>0</formula>
    </cfRule>
  </conditionalFormatting>
  <conditionalFormatting sqref="D10">
    <cfRule type="cellIs" dxfId="5350" priority="5883" operator="lessThan">
      <formula>0</formula>
    </cfRule>
  </conditionalFormatting>
  <conditionalFormatting sqref="D9">
    <cfRule type="cellIs" dxfId="5349" priority="5882" operator="lessThan">
      <formula>0</formula>
    </cfRule>
  </conditionalFormatting>
  <conditionalFormatting sqref="D10">
    <cfRule type="cellIs" dxfId="5348" priority="5881" operator="lessThan">
      <formula>0</formula>
    </cfRule>
  </conditionalFormatting>
  <conditionalFormatting sqref="D10">
    <cfRule type="cellIs" dxfId="5347" priority="5880" operator="lessThan">
      <formula>0</formula>
    </cfRule>
  </conditionalFormatting>
  <conditionalFormatting sqref="D9">
    <cfRule type="cellIs" dxfId="5346" priority="5879" operator="lessThan">
      <formula>0</formula>
    </cfRule>
  </conditionalFormatting>
  <conditionalFormatting sqref="D10">
    <cfRule type="cellIs" dxfId="5345" priority="5878" operator="lessThan">
      <formula>0</formula>
    </cfRule>
  </conditionalFormatting>
  <conditionalFormatting sqref="D9">
    <cfRule type="cellIs" dxfId="5344" priority="5877" operator="lessThan">
      <formula>0</formula>
    </cfRule>
  </conditionalFormatting>
  <conditionalFormatting sqref="D9">
    <cfRule type="cellIs" dxfId="5343" priority="5876" operator="lessThan">
      <formula>0</formula>
    </cfRule>
  </conditionalFormatting>
  <conditionalFormatting sqref="D10">
    <cfRule type="cellIs" dxfId="5342" priority="5875" operator="lessThan">
      <formula>0</formula>
    </cfRule>
  </conditionalFormatting>
  <conditionalFormatting sqref="D10">
    <cfRule type="cellIs" dxfId="5341" priority="5874" operator="lessThan">
      <formula>0</formula>
    </cfRule>
  </conditionalFormatting>
  <conditionalFormatting sqref="D9">
    <cfRule type="cellIs" dxfId="5340" priority="5873" operator="lessThan">
      <formula>0</formula>
    </cfRule>
  </conditionalFormatting>
  <conditionalFormatting sqref="D10">
    <cfRule type="cellIs" dxfId="5339" priority="5872" operator="lessThan">
      <formula>0</formula>
    </cfRule>
  </conditionalFormatting>
  <conditionalFormatting sqref="D9">
    <cfRule type="cellIs" dxfId="5338" priority="5871" operator="lessThan">
      <formula>0</formula>
    </cfRule>
  </conditionalFormatting>
  <conditionalFormatting sqref="D9">
    <cfRule type="cellIs" dxfId="5337" priority="5870" operator="lessThan">
      <formula>0</formula>
    </cfRule>
  </conditionalFormatting>
  <conditionalFormatting sqref="D10">
    <cfRule type="cellIs" dxfId="5336" priority="5869" operator="lessThan">
      <formula>0</formula>
    </cfRule>
  </conditionalFormatting>
  <conditionalFormatting sqref="D9">
    <cfRule type="cellIs" dxfId="5335" priority="5868" operator="lessThan">
      <formula>0</formula>
    </cfRule>
  </conditionalFormatting>
  <conditionalFormatting sqref="D9">
    <cfRule type="cellIs" dxfId="5334" priority="5867" operator="lessThan">
      <formula>0</formula>
    </cfRule>
  </conditionalFormatting>
  <conditionalFormatting sqref="D9">
    <cfRule type="cellIs" dxfId="5333" priority="5866" operator="lessThan">
      <formula>0</formula>
    </cfRule>
  </conditionalFormatting>
  <conditionalFormatting sqref="D10">
    <cfRule type="cellIs" dxfId="5332" priority="5865" operator="lessThan">
      <formula>0</formula>
    </cfRule>
  </conditionalFormatting>
  <conditionalFormatting sqref="D10">
    <cfRule type="cellIs" dxfId="5331" priority="5864" operator="lessThan">
      <formula>0</formula>
    </cfRule>
  </conditionalFormatting>
  <conditionalFormatting sqref="D9">
    <cfRule type="cellIs" dxfId="5330" priority="5863" operator="lessThan">
      <formula>0</formula>
    </cfRule>
  </conditionalFormatting>
  <conditionalFormatting sqref="D10">
    <cfRule type="cellIs" dxfId="5329" priority="5862" operator="lessThan">
      <formula>0</formula>
    </cfRule>
  </conditionalFormatting>
  <conditionalFormatting sqref="D9">
    <cfRule type="cellIs" dxfId="5328" priority="5861" operator="lessThan">
      <formula>0</formula>
    </cfRule>
  </conditionalFormatting>
  <conditionalFormatting sqref="D9">
    <cfRule type="cellIs" dxfId="5327" priority="5860" operator="lessThan">
      <formula>0</formula>
    </cfRule>
  </conditionalFormatting>
  <conditionalFormatting sqref="D10">
    <cfRule type="cellIs" dxfId="5326" priority="5859" operator="lessThan">
      <formula>0</formula>
    </cfRule>
  </conditionalFormatting>
  <conditionalFormatting sqref="D9">
    <cfRule type="cellIs" dxfId="5325" priority="5858" operator="lessThan">
      <formula>0</formula>
    </cfRule>
  </conditionalFormatting>
  <conditionalFormatting sqref="D9">
    <cfRule type="cellIs" dxfId="5324" priority="5857" operator="lessThan">
      <formula>0</formula>
    </cfRule>
  </conditionalFormatting>
  <conditionalFormatting sqref="D9">
    <cfRule type="cellIs" dxfId="5323" priority="5856" operator="lessThan">
      <formula>0</formula>
    </cfRule>
  </conditionalFormatting>
  <conditionalFormatting sqref="D10">
    <cfRule type="cellIs" dxfId="5322" priority="5855" operator="lessThan">
      <formula>0</formula>
    </cfRule>
  </conditionalFormatting>
  <conditionalFormatting sqref="D9">
    <cfRule type="cellIs" dxfId="5321" priority="5854" operator="lessThan">
      <formula>0</formula>
    </cfRule>
  </conditionalFormatting>
  <conditionalFormatting sqref="D9">
    <cfRule type="cellIs" dxfId="5320" priority="5853" operator="lessThan">
      <formula>0</formula>
    </cfRule>
  </conditionalFormatting>
  <conditionalFormatting sqref="D9">
    <cfRule type="cellIs" dxfId="5319" priority="5852" operator="lessThan">
      <formula>0</formula>
    </cfRule>
  </conditionalFormatting>
  <conditionalFormatting sqref="D9">
    <cfRule type="cellIs" dxfId="5318" priority="5851" operator="lessThan">
      <formula>0</formula>
    </cfRule>
  </conditionalFormatting>
  <conditionalFormatting sqref="D10">
    <cfRule type="cellIs" dxfId="5317" priority="5850" operator="lessThan">
      <formula>0</formula>
    </cfRule>
  </conditionalFormatting>
  <conditionalFormatting sqref="D10">
    <cfRule type="cellIs" dxfId="5316" priority="5849" operator="lessThan">
      <formula>0</formula>
    </cfRule>
  </conditionalFormatting>
  <conditionalFormatting sqref="D10">
    <cfRule type="cellIs" dxfId="5315" priority="5848" operator="lessThan">
      <formula>0</formula>
    </cfRule>
  </conditionalFormatting>
  <conditionalFormatting sqref="D9">
    <cfRule type="cellIs" dxfId="5314" priority="5847" operator="lessThan">
      <formula>0</formula>
    </cfRule>
  </conditionalFormatting>
  <conditionalFormatting sqref="D10">
    <cfRule type="cellIs" dxfId="5313" priority="5846" operator="lessThan">
      <formula>0</formula>
    </cfRule>
  </conditionalFormatting>
  <conditionalFormatting sqref="D10">
    <cfRule type="cellIs" dxfId="5312" priority="5845" operator="lessThan">
      <formula>0</formula>
    </cfRule>
  </conditionalFormatting>
  <conditionalFormatting sqref="D9">
    <cfRule type="cellIs" dxfId="5311" priority="5844" operator="lessThan">
      <formula>0</formula>
    </cfRule>
  </conditionalFormatting>
  <conditionalFormatting sqref="D10">
    <cfRule type="cellIs" dxfId="5310" priority="5843" operator="lessThan">
      <formula>0</formula>
    </cfRule>
  </conditionalFormatting>
  <conditionalFormatting sqref="D9">
    <cfRule type="cellIs" dxfId="5309" priority="5842" operator="lessThan">
      <formula>0</formula>
    </cfRule>
  </conditionalFormatting>
  <conditionalFormatting sqref="D9">
    <cfRule type="cellIs" dxfId="5308" priority="5841" operator="lessThan">
      <formula>0</formula>
    </cfRule>
  </conditionalFormatting>
  <conditionalFormatting sqref="D10">
    <cfRule type="cellIs" dxfId="5307" priority="5840" operator="lessThan">
      <formula>0</formula>
    </cfRule>
  </conditionalFormatting>
  <conditionalFormatting sqref="D10">
    <cfRule type="cellIs" dxfId="5306" priority="5839" operator="lessThan">
      <formula>0</formula>
    </cfRule>
  </conditionalFormatting>
  <conditionalFormatting sqref="D9">
    <cfRule type="cellIs" dxfId="5305" priority="5838" operator="lessThan">
      <formula>0</formula>
    </cfRule>
  </conditionalFormatting>
  <conditionalFormatting sqref="D10">
    <cfRule type="cellIs" dxfId="5304" priority="5837" operator="lessThan">
      <formula>0</formula>
    </cfRule>
  </conditionalFormatting>
  <conditionalFormatting sqref="D9">
    <cfRule type="cellIs" dxfId="5303" priority="5836" operator="lessThan">
      <formula>0</formula>
    </cfRule>
  </conditionalFormatting>
  <conditionalFormatting sqref="D9">
    <cfRule type="cellIs" dxfId="5302" priority="5835" operator="lessThan">
      <formula>0</formula>
    </cfRule>
  </conditionalFormatting>
  <conditionalFormatting sqref="D10">
    <cfRule type="cellIs" dxfId="5301" priority="5834" operator="lessThan">
      <formula>0</formula>
    </cfRule>
  </conditionalFormatting>
  <conditionalFormatting sqref="D9">
    <cfRule type="cellIs" dxfId="5300" priority="5833" operator="lessThan">
      <formula>0</formula>
    </cfRule>
  </conditionalFormatting>
  <conditionalFormatting sqref="D9">
    <cfRule type="cellIs" dxfId="5299" priority="5832" operator="lessThan">
      <formula>0</formula>
    </cfRule>
  </conditionalFormatting>
  <conditionalFormatting sqref="D9">
    <cfRule type="cellIs" dxfId="5298" priority="5831" operator="lessThan">
      <formula>0</formula>
    </cfRule>
  </conditionalFormatting>
  <conditionalFormatting sqref="D10">
    <cfRule type="cellIs" dxfId="5297" priority="5830" operator="lessThan">
      <formula>0</formula>
    </cfRule>
  </conditionalFormatting>
  <conditionalFormatting sqref="D10">
    <cfRule type="cellIs" dxfId="5296" priority="5829" operator="lessThan">
      <formula>0</formula>
    </cfRule>
  </conditionalFormatting>
  <conditionalFormatting sqref="D9">
    <cfRule type="cellIs" dxfId="5295" priority="5828" operator="lessThan">
      <formula>0</formula>
    </cfRule>
  </conditionalFormatting>
  <conditionalFormatting sqref="D10">
    <cfRule type="cellIs" dxfId="5294" priority="5827" operator="lessThan">
      <formula>0</formula>
    </cfRule>
  </conditionalFormatting>
  <conditionalFormatting sqref="D9">
    <cfRule type="cellIs" dxfId="5293" priority="5826" operator="lessThan">
      <formula>0</formula>
    </cfRule>
  </conditionalFormatting>
  <conditionalFormatting sqref="D9">
    <cfRule type="cellIs" dxfId="5292" priority="5825" operator="lessThan">
      <formula>0</formula>
    </cfRule>
  </conditionalFormatting>
  <conditionalFormatting sqref="D10">
    <cfRule type="cellIs" dxfId="5291" priority="5824" operator="lessThan">
      <formula>0</formula>
    </cfRule>
  </conditionalFormatting>
  <conditionalFormatting sqref="D9">
    <cfRule type="cellIs" dxfId="5290" priority="5823" operator="lessThan">
      <formula>0</formula>
    </cfRule>
  </conditionalFormatting>
  <conditionalFormatting sqref="D9">
    <cfRule type="cellIs" dxfId="5289" priority="5822" operator="lessThan">
      <formula>0</formula>
    </cfRule>
  </conditionalFormatting>
  <conditionalFormatting sqref="D9">
    <cfRule type="cellIs" dxfId="5288" priority="5821" operator="lessThan">
      <formula>0</formula>
    </cfRule>
  </conditionalFormatting>
  <conditionalFormatting sqref="D10">
    <cfRule type="cellIs" dxfId="5287" priority="5820" operator="lessThan">
      <formula>0</formula>
    </cfRule>
  </conditionalFormatting>
  <conditionalFormatting sqref="D9">
    <cfRule type="cellIs" dxfId="5286" priority="5819" operator="lessThan">
      <formula>0</formula>
    </cfRule>
  </conditionalFormatting>
  <conditionalFormatting sqref="D9">
    <cfRule type="cellIs" dxfId="5285" priority="5818" operator="lessThan">
      <formula>0</formula>
    </cfRule>
  </conditionalFormatting>
  <conditionalFormatting sqref="D9">
    <cfRule type="cellIs" dxfId="5284" priority="5817" operator="lessThan">
      <formula>0</formula>
    </cfRule>
  </conditionalFormatting>
  <conditionalFormatting sqref="D9">
    <cfRule type="cellIs" dxfId="5283" priority="5816" operator="lessThan">
      <formula>0</formula>
    </cfRule>
  </conditionalFormatting>
  <conditionalFormatting sqref="D10">
    <cfRule type="cellIs" dxfId="5282" priority="5815" operator="lessThan">
      <formula>0</formula>
    </cfRule>
  </conditionalFormatting>
  <conditionalFormatting sqref="D10">
    <cfRule type="cellIs" dxfId="5281" priority="5814" operator="lessThan">
      <formula>0</formula>
    </cfRule>
  </conditionalFormatting>
  <conditionalFormatting sqref="D9">
    <cfRule type="cellIs" dxfId="5280" priority="5813" operator="lessThan">
      <formula>0</formula>
    </cfRule>
  </conditionalFormatting>
  <conditionalFormatting sqref="D10">
    <cfRule type="cellIs" dxfId="5279" priority="5812" operator="lessThan">
      <formula>0</formula>
    </cfRule>
  </conditionalFormatting>
  <conditionalFormatting sqref="D9">
    <cfRule type="cellIs" dxfId="5278" priority="5811" operator="lessThan">
      <formula>0</formula>
    </cfRule>
  </conditionalFormatting>
  <conditionalFormatting sqref="D9">
    <cfRule type="cellIs" dxfId="5277" priority="5810" operator="lessThan">
      <formula>0</formula>
    </cfRule>
  </conditionalFormatting>
  <conditionalFormatting sqref="D10">
    <cfRule type="cellIs" dxfId="5276" priority="5809" operator="lessThan">
      <formula>0</formula>
    </cfRule>
  </conditionalFormatting>
  <conditionalFormatting sqref="D9">
    <cfRule type="cellIs" dxfId="5275" priority="5808" operator="lessThan">
      <formula>0</formula>
    </cfRule>
  </conditionalFormatting>
  <conditionalFormatting sqref="D9">
    <cfRule type="cellIs" dxfId="5274" priority="5807" operator="lessThan">
      <formula>0</formula>
    </cfRule>
  </conditionalFormatting>
  <conditionalFormatting sqref="D9">
    <cfRule type="cellIs" dxfId="5273" priority="5806" operator="lessThan">
      <formula>0</formula>
    </cfRule>
  </conditionalFormatting>
  <conditionalFormatting sqref="D10">
    <cfRule type="cellIs" dxfId="5272" priority="5805" operator="lessThan">
      <formula>0</formula>
    </cfRule>
  </conditionalFormatting>
  <conditionalFormatting sqref="D9">
    <cfRule type="cellIs" dxfId="5271" priority="5804" operator="lessThan">
      <formula>0</formula>
    </cfRule>
  </conditionalFormatting>
  <conditionalFormatting sqref="D9">
    <cfRule type="cellIs" dxfId="5270" priority="5803" operator="lessThan">
      <formula>0</formula>
    </cfRule>
  </conditionalFormatting>
  <conditionalFormatting sqref="D9">
    <cfRule type="cellIs" dxfId="5269" priority="5802" operator="lessThan">
      <formula>0</formula>
    </cfRule>
  </conditionalFormatting>
  <conditionalFormatting sqref="D9">
    <cfRule type="cellIs" dxfId="5268" priority="5801" operator="lessThan">
      <formula>0</formula>
    </cfRule>
  </conditionalFormatting>
  <conditionalFormatting sqref="D10">
    <cfRule type="cellIs" dxfId="5267" priority="5800" operator="lessThan">
      <formula>0</formula>
    </cfRule>
  </conditionalFormatting>
  <conditionalFormatting sqref="D9">
    <cfRule type="cellIs" dxfId="5266" priority="5799" operator="lessThan">
      <formula>0</formula>
    </cfRule>
  </conditionalFormatting>
  <conditionalFormatting sqref="D9">
    <cfRule type="cellIs" dxfId="5265" priority="5798" operator="lessThan">
      <formula>0</formula>
    </cfRule>
  </conditionalFormatting>
  <conditionalFormatting sqref="D9">
    <cfRule type="cellIs" dxfId="5264" priority="5797" operator="lessThan">
      <formula>0</formula>
    </cfRule>
  </conditionalFormatting>
  <conditionalFormatting sqref="D9">
    <cfRule type="cellIs" dxfId="5263" priority="5796" operator="lessThan">
      <formula>0</formula>
    </cfRule>
  </conditionalFormatting>
  <conditionalFormatting sqref="D9">
    <cfRule type="cellIs" dxfId="5262" priority="5795" operator="lessThan">
      <formula>0</formula>
    </cfRule>
  </conditionalFormatting>
  <conditionalFormatting sqref="D10">
    <cfRule type="cellIs" dxfId="5261" priority="5794" operator="lessThan">
      <formula>0</formula>
    </cfRule>
  </conditionalFormatting>
  <conditionalFormatting sqref="D10">
    <cfRule type="cellIs" dxfId="5260" priority="5793" operator="lessThan">
      <formula>0</formula>
    </cfRule>
  </conditionalFormatting>
  <conditionalFormatting sqref="D10">
    <cfRule type="cellIs" dxfId="5259" priority="5792" operator="lessThan">
      <formula>0</formula>
    </cfRule>
  </conditionalFormatting>
  <conditionalFormatting sqref="D9">
    <cfRule type="cellIs" dxfId="5258" priority="5791" operator="lessThan">
      <formula>0</formula>
    </cfRule>
  </conditionalFormatting>
  <conditionalFormatting sqref="D10">
    <cfRule type="cellIs" dxfId="5257" priority="5790" operator="lessThan">
      <formula>0</formula>
    </cfRule>
  </conditionalFormatting>
  <conditionalFormatting sqref="D10">
    <cfRule type="cellIs" dxfId="5256" priority="5789" operator="lessThan">
      <formula>0</formula>
    </cfRule>
  </conditionalFormatting>
  <conditionalFormatting sqref="D9">
    <cfRule type="cellIs" dxfId="5255" priority="5788" operator="lessThan">
      <formula>0</formula>
    </cfRule>
  </conditionalFormatting>
  <conditionalFormatting sqref="D10">
    <cfRule type="cellIs" dxfId="5254" priority="5787" operator="lessThan">
      <formula>0</formula>
    </cfRule>
  </conditionalFormatting>
  <conditionalFormatting sqref="D9">
    <cfRule type="cellIs" dxfId="5253" priority="5786" operator="lessThan">
      <formula>0</formula>
    </cfRule>
  </conditionalFormatting>
  <conditionalFormatting sqref="D9">
    <cfRule type="cellIs" dxfId="5252" priority="5785" operator="lessThan">
      <formula>0</formula>
    </cfRule>
  </conditionalFormatting>
  <conditionalFormatting sqref="D10">
    <cfRule type="cellIs" dxfId="5251" priority="5784" operator="lessThan">
      <formula>0</formula>
    </cfRule>
  </conditionalFormatting>
  <conditionalFormatting sqref="D10">
    <cfRule type="cellIs" dxfId="5250" priority="5783" operator="lessThan">
      <formula>0</formula>
    </cfRule>
  </conditionalFormatting>
  <conditionalFormatting sqref="D9">
    <cfRule type="cellIs" dxfId="5249" priority="5782" operator="lessThan">
      <formula>0</formula>
    </cfRule>
  </conditionalFormatting>
  <conditionalFormatting sqref="D10">
    <cfRule type="cellIs" dxfId="5248" priority="5781" operator="lessThan">
      <formula>0</formula>
    </cfRule>
  </conditionalFormatting>
  <conditionalFormatting sqref="D9">
    <cfRule type="cellIs" dxfId="5247" priority="5780" operator="lessThan">
      <formula>0</formula>
    </cfRule>
  </conditionalFormatting>
  <conditionalFormatting sqref="D9">
    <cfRule type="cellIs" dxfId="5246" priority="5779" operator="lessThan">
      <formula>0</formula>
    </cfRule>
  </conditionalFormatting>
  <conditionalFormatting sqref="D10">
    <cfRule type="cellIs" dxfId="5245" priority="5778" operator="lessThan">
      <formula>0</formula>
    </cfRule>
  </conditionalFormatting>
  <conditionalFormatting sqref="D9">
    <cfRule type="cellIs" dxfId="5244" priority="5777" operator="lessThan">
      <formula>0</formula>
    </cfRule>
  </conditionalFormatting>
  <conditionalFormatting sqref="D9">
    <cfRule type="cellIs" dxfId="5243" priority="5776" operator="lessThan">
      <formula>0</formula>
    </cfRule>
  </conditionalFormatting>
  <conditionalFormatting sqref="D9">
    <cfRule type="cellIs" dxfId="5242" priority="5775" operator="lessThan">
      <formula>0</formula>
    </cfRule>
  </conditionalFormatting>
  <conditionalFormatting sqref="D10">
    <cfRule type="cellIs" dxfId="5241" priority="5774" operator="lessThan">
      <formula>0</formula>
    </cfRule>
  </conditionalFormatting>
  <conditionalFormatting sqref="D10">
    <cfRule type="cellIs" dxfId="5240" priority="5773" operator="lessThan">
      <formula>0</formula>
    </cfRule>
  </conditionalFormatting>
  <conditionalFormatting sqref="D9">
    <cfRule type="cellIs" dxfId="5239" priority="5772" operator="lessThan">
      <formula>0</formula>
    </cfRule>
  </conditionalFormatting>
  <conditionalFormatting sqref="D10">
    <cfRule type="cellIs" dxfId="5238" priority="5771" operator="lessThan">
      <formula>0</formula>
    </cfRule>
  </conditionalFormatting>
  <conditionalFormatting sqref="D9">
    <cfRule type="cellIs" dxfId="5237" priority="5770" operator="lessThan">
      <formula>0</formula>
    </cfRule>
  </conditionalFormatting>
  <conditionalFormatting sqref="D9">
    <cfRule type="cellIs" dxfId="5236" priority="5769" operator="lessThan">
      <formula>0</formula>
    </cfRule>
  </conditionalFormatting>
  <conditionalFormatting sqref="D10">
    <cfRule type="cellIs" dxfId="5235" priority="5768" operator="lessThan">
      <formula>0</formula>
    </cfRule>
  </conditionalFormatting>
  <conditionalFormatting sqref="D9">
    <cfRule type="cellIs" dxfId="5234" priority="5767" operator="lessThan">
      <formula>0</formula>
    </cfRule>
  </conditionalFormatting>
  <conditionalFormatting sqref="D9">
    <cfRule type="cellIs" dxfId="5233" priority="5766" operator="lessThan">
      <formula>0</formula>
    </cfRule>
  </conditionalFormatting>
  <conditionalFormatting sqref="D9">
    <cfRule type="cellIs" dxfId="5232" priority="5765" operator="lessThan">
      <formula>0</formula>
    </cfRule>
  </conditionalFormatting>
  <conditionalFormatting sqref="D10">
    <cfRule type="cellIs" dxfId="5231" priority="5764" operator="lessThan">
      <formula>0</formula>
    </cfRule>
  </conditionalFormatting>
  <conditionalFormatting sqref="D9">
    <cfRule type="cellIs" dxfId="5230" priority="5763" operator="lessThan">
      <formula>0</formula>
    </cfRule>
  </conditionalFormatting>
  <conditionalFormatting sqref="D9">
    <cfRule type="cellIs" dxfId="5229" priority="5762" operator="lessThan">
      <formula>0</formula>
    </cfRule>
  </conditionalFormatting>
  <conditionalFormatting sqref="D9">
    <cfRule type="cellIs" dxfId="5228" priority="5761" operator="lessThan">
      <formula>0</formula>
    </cfRule>
  </conditionalFormatting>
  <conditionalFormatting sqref="D9">
    <cfRule type="cellIs" dxfId="5227" priority="5760" operator="lessThan">
      <formula>0</formula>
    </cfRule>
  </conditionalFormatting>
  <conditionalFormatting sqref="D10">
    <cfRule type="cellIs" dxfId="5226" priority="5759" operator="lessThan">
      <formula>0</formula>
    </cfRule>
  </conditionalFormatting>
  <conditionalFormatting sqref="D10">
    <cfRule type="cellIs" dxfId="5225" priority="5758" operator="lessThan">
      <formula>0</formula>
    </cfRule>
  </conditionalFormatting>
  <conditionalFormatting sqref="D9">
    <cfRule type="cellIs" dxfId="5224" priority="5757" operator="lessThan">
      <formula>0</formula>
    </cfRule>
  </conditionalFormatting>
  <conditionalFormatting sqref="D10">
    <cfRule type="cellIs" dxfId="5223" priority="5756" operator="lessThan">
      <formula>0</formula>
    </cfRule>
  </conditionalFormatting>
  <conditionalFormatting sqref="D9">
    <cfRule type="cellIs" dxfId="5222" priority="5755" operator="lessThan">
      <formula>0</formula>
    </cfRule>
  </conditionalFormatting>
  <conditionalFormatting sqref="D9">
    <cfRule type="cellIs" dxfId="5221" priority="5754" operator="lessThan">
      <formula>0</formula>
    </cfRule>
  </conditionalFormatting>
  <conditionalFormatting sqref="D10">
    <cfRule type="cellIs" dxfId="5220" priority="5753" operator="lessThan">
      <formula>0</formula>
    </cfRule>
  </conditionalFormatting>
  <conditionalFormatting sqref="D9">
    <cfRule type="cellIs" dxfId="5219" priority="5752" operator="lessThan">
      <formula>0</formula>
    </cfRule>
  </conditionalFormatting>
  <conditionalFormatting sqref="D9">
    <cfRule type="cellIs" dxfId="5218" priority="5751" operator="lessThan">
      <formula>0</formula>
    </cfRule>
  </conditionalFormatting>
  <conditionalFormatting sqref="D9">
    <cfRule type="cellIs" dxfId="5217" priority="5750" operator="lessThan">
      <formula>0</formula>
    </cfRule>
  </conditionalFormatting>
  <conditionalFormatting sqref="D10">
    <cfRule type="cellIs" dxfId="5216" priority="5749" operator="lessThan">
      <formula>0</formula>
    </cfRule>
  </conditionalFormatting>
  <conditionalFormatting sqref="D9">
    <cfRule type="cellIs" dxfId="5215" priority="5748" operator="lessThan">
      <formula>0</formula>
    </cfRule>
  </conditionalFormatting>
  <conditionalFormatting sqref="D9">
    <cfRule type="cellIs" dxfId="5214" priority="5747" operator="lessThan">
      <formula>0</formula>
    </cfRule>
  </conditionalFormatting>
  <conditionalFormatting sqref="D9">
    <cfRule type="cellIs" dxfId="5213" priority="5746" operator="lessThan">
      <formula>0</formula>
    </cfRule>
  </conditionalFormatting>
  <conditionalFormatting sqref="D9">
    <cfRule type="cellIs" dxfId="5212" priority="5745" operator="lessThan">
      <formula>0</formula>
    </cfRule>
  </conditionalFormatting>
  <conditionalFormatting sqref="D10">
    <cfRule type="cellIs" dxfId="5211" priority="5744" operator="lessThan">
      <formula>0</formula>
    </cfRule>
  </conditionalFormatting>
  <conditionalFormatting sqref="D9">
    <cfRule type="cellIs" dxfId="5210" priority="5743" operator="lessThan">
      <formula>0</formula>
    </cfRule>
  </conditionalFormatting>
  <conditionalFormatting sqref="D9">
    <cfRule type="cellIs" dxfId="5209" priority="5742" operator="lessThan">
      <formula>0</formula>
    </cfRule>
  </conditionalFormatting>
  <conditionalFormatting sqref="D9">
    <cfRule type="cellIs" dxfId="5208" priority="5741" operator="lessThan">
      <formula>0</formula>
    </cfRule>
  </conditionalFormatting>
  <conditionalFormatting sqref="D9">
    <cfRule type="cellIs" dxfId="5207" priority="5740" operator="lessThan">
      <formula>0</formula>
    </cfRule>
  </conditionalFormatting>
  <conditionalFormatting sqref="D9">
    <cfRule type="cellIs" dxfId="5206" priority="5739" operator="lessThan">
      <formula>0</formula>
    </cfRule>
  </conditionalFormatting>
  <conditionalFormatting sqref="D10">
    <cfRule type="cellIs" dxfId="5205" priority="5738" operator="lessThan">
      <formula>0</formula>
    </cfRule>
  </conditionalFormatting>
  <conditionalFormatting sqref="D10">
    <cfRule type="cellIs" dxfId="5204" priority="5737" operator="lessThan">
      <formula>0</formula>
    </cfRule>
  </conditionalFormatting>
  <conditionalFormatting sqref="D9">
    <cfRule type="cellIs" dxfId="5203" priority="5736" operator="lessThan">
      <formula>0</formula>
    </cfRule>
  </conditionalFormatting>
  <conditionalFormatting sqref="D10">
    <cfRule type="cellIs" dxfId="5202" priority="5735" operator="lessThan">
      <formula>0</formula>
    </cfRule>
  </conditionalFormatting>
  <conditionalFormatting sqref="D9">
    <cfRule type="cellIs" dxfId="5201" priority="5734" operator="lessThan">
      <formula>0</formula>
    </cfRule>
  </conditionalFormatting>
  <conditionalFormatting sqref="D9">
    <cfRule type="cellIs" dxfId="5200" priority="5733" operator="lessThan">
      <formula>0</formula>
    </cfRule>
  </conditionalFormatting>
  <conditionalFormatting sqref="D10">
    <cfRule type="cellIs" dxfId="5199" priority="5732" operator="lessThan">
      <formula>0</formula>
    </cfRule>
  </conditionalFormatting>
  <conditionalFormatting sqref="D9">
    <cfRule type="cellIs" dxfId="5198" priority="5731" operator="lessThan">
      <formula>0</formula>
    </cfRule>
  </conditionalFormatting>
  <conditionalFormatting sqref="D9">
    <cfRule type="cellIs" dxfId="5197" priority="5730" operator="lessThan">
      <formula>0</formula>
    </cfRule>
  </conditionalFormatting>
  <conditionalFormatting sqref="D9">
    <cfRule type="cellIs" dxfId="5196" priority="5729" operator="lessThan">
      <formula>0</formula>
    </cfRule>
  </conditionalFormatting>
  <conditionalFormatting sqref="D10">
    <cfRule type="cellIs" dxfId="5195" priority="5728" operator="lessThan">
      <formula>0</formula>
    </cfRule>
  </conditionalFormatting>
  <conditionalFormatting sqref="D9">
    <cfRule type="cellIs" dxfId="5194" priority="5727" operator="lessThan">
      <formula>0</formula>
    </cfRule>
  </conditionalFormatting>
  <conditionalFormatting sqref="D9">
    <cfRule type="cellIs" dxfId="5193" priority="5726" operator="lessThan">
      <formula>0</formula>
    </cfRule>
  </conditionalFormatting>
  <conditionalFormatting sqref="D9">
    <cfRule type="cellIs" dxfId="5192" priority="5725" operator="lessThan">
      <formula>0</formula>
    </cfRule>
  </conditionalFormatting>
  <conditionalFormatting sqref="D9">
    <cfRule type="cellIs" dxfId="5191" priority="5724" operator="lessThan">
      <formula>0</formula>
    </cfRule>
  </conditionalFormatting>
  <conditionalFormatting sqref="D10">
    <cfRule type="cellIs" dxfId="5190" priority="5723" operator="lessThan">
      <formula>0</formula>
    </cfRule>
  </conditionalFormatting>
  <conditionalFormatting sqref="D9">
    <cfRule type="cellIs" dxfId="5189" priority="5722" operator="lessThan">
      <formula>0</formula>
    </cfRule>
  </conditionalFormatting>
  <conditionalFormatting sqref="D9">
    <cfRule type="cellIs" dxfId="5188" priority="5721" operator="lessThan">
      <formula>0</formula>
    </cfRule>
  </conditionalFormatting>
  <conditionalFormatting sqref="D9">
    <cfRule type="cellIs" dxfId="5187" priority="5720" operator="lessThan">
      <formula>0</formula>
    </cfRule>
  </conditionalFormatting>
  <conditionalFormatting sqref="D9">
    <cfRule type="cellIs" dxfId="5186" priority="5719" operator="lessThan">
      <formula>0</formula>
    </cfRule>
  </conditionalFormatting>
  <conditionalFormatting sqref="D9">
    <cfRule type="cellIs" dxfId="5185" priority="5718" operator="lessThan">
      <formula>0</formula>
    </cfRule>
  </conditionalFormatting>
  <conditionalFormatting sqref="D10">
    <cfRule type="cellIs" dxfId="5184" priority="5717" operator="lessThan">
      <formula>0</formula>
    </cfRule>
  </conditionalFormatting>
  <conditionalFormatting sqref="D9">
    <cfRule type="cellIs" dxfId="5183" priority="5716" operator="lessThan">
      <formula>0</formula>
    </cfRule>
  </conditionalFormatting>
  <conditionalFormatting sqref="D9">
    <cfRule type="cellIs" dxfId="5182" priority="5715" operator="lessThan">
      <formula>0</formula>
    </cfRule>
  </conditionalFormatting>
  <conditionalFormatting sqref="D9">
    <cfRule type="cellIs" dxfId="5181" priority="5714" operator="lessThan">
      <formula>0</formula>
    </cfRule>
  </conditionalFormatting>
  <conditionalFormatting sqref="D9">
    <cfRule type="cellIs" dxfId="5180" priority="5713" operator="lessThan">
      <formula>0</formula>
    </cfRule>
  </conditionalFormatting>
  <conditionalFormatting sqref="D9">
    <cfRule type="cellIs" dxfId="5179" priority="5712" operator="lessThan">
      <formula>0</formula>
    </cfRule>
  </conditionalFormatting>
  <conditionalFormatting sqref="D9">
    <cfRule type="cellIs" dxfId="5178" priority="5711" operator="lessThan">
      <formula>0</formula>
    </cfRule>
  </conditionalFormatting>
  <conditionalFormatting sqref="D10">
    <cfRule type="cellIs" dxfId="5177" priority="5710" operator="lessThan">
      <formula>0</formula>
    </cfRule>
  </conditionalFormatting>
  <conditionalFormatting sqref="D10">
    <cfRule type="cellIs" dxfId="5176" priority="5709" operator="lessThan">
      <formula>0</formula>
    </cfRule>
  </conditionalFormatting>
  <conditionalFormatting sqref="D10">
    <cfRule type="cellIs" dxfId="5175" priority="5708" operator="lessThan">
      <formula>0</formula>
    </cfRule>
  </conditionalFormatting>
  <conditionalFormatting sqref="D10">
    <cfRule type="cellIs" dxfId="5174" priority="5707" operator="lessThan">
      <formula>0</formula>
    </cfRule>
  </conditionalFormatting>
  <conditionalFormatting sqref="D9">
    <cfRule type="cellIs" dxfId="5173" priority="5706" operator="lessThan">
      <formula>0</formula>
    </cfRule>
  </conditionalFormatting>
  <conditionalFormatting sqref="D10">
    <cfRule type="cellIs" dxfId="5172" priority="5705" operator="lessThan">
      <formula>0</formula>
    </cfRule>
  </conditionalFormatting>
  <conditionalFormatting sqref="D10">
    <cfRule type="cellIs" dxfId="5171" priority="5704" operator="lessThan">
      <formula>0</formula>
    </cfRule>
  </conditionalFormatting>
  <conditionalFormatting sqref="D10">
    <cfRule type="cellIs" dxfId="5170" priority="5703" operator="lessThan">
      <formula>0</formula>
    </cfRule>
  </conditionalFormatting>
  <conditionalFormatting sqref="D9">
    <cfRule type="cellIs" dxfId="5169" priority="5702" operator="lessThan">
      <formula>0</formula>
    </cfRule>
  </conditionalFormatting>
  <conditionalFormatting sqref="D10">
    <cfRule type="cellIs" dxfId="5168" priority="5701" operator="lessThan">
      <formula>0</formula>
    </cfRule>
  </conditionalFormatting>
  <conditionalFormatting sqref="D10">
    <cfRule type="cellIs" dxfId="5167" priority="5700" operator="lessThan">
      <formula>0</formula>
    </cfRule>
  </conditionalFormatting>
  <conditionalFormatting sqref="D9">
    <cfRule type="cellIs" dxfId="5166" priority="5699" operator="lessThan">
      <formula>0</formula>
    </cfRule>
  </conditionalFormatting>
  <conditionalFormatting sqref="D10">
    <cfRule type="cellIs" dxfId="5165" priority="5698" operator="lessThan">
      <formula>0</formula>
    </cfRule>
  </conditionalFormatting>
  <conditionalFormatting sqref="D9">
    <cfRule type="cellIs" dxfId="5164" priority="5697" operator="lessThan">
      <formula>0</formula>
    </cfRule>
  </conditionalFormatting>
  <conditionalFormatting sqref="D9">
    <cfRule type="cellIs" dxfId="5163" priority="5696" operator="lessThan">
      <formula>0</formula>
    </cfRule>
  </conditionalFormatting>
  <conditionalFormatting sqref="D10">
    <cfRule type="cellIs" dxfId="5162" priority="5695" operator="lessThan">
      <formula>0</formula>
    </cfRule>
  </conditionalFormatting>
  <conditionalFormatting sqref="D10">
    <cfRule type="cellIs" dxfId="5161" priority="5694" operator="lessThan">
      <formula>0</formula>
    </cfRule>
  </conditionalFormatting>
  <conditionalFormatting sqref="D10">
    <cfRule type="cellIs" dxfId="5160" priority="5693" operator="lessThan">
      <formula>0</formula>
    </cfRule>
  </conditionalFormatting>
  <conditionalFormatting sqref="D9">
    <cfRule type="cellIs" dxfId="5159" priority="5692" operator="lessThan">
      <formula>0</formula>
    </cfRule>
  </conditionalFormatting>
  <conditionalFormatting sqref="D10">
    <cfRule type="cellIs" dxfId="5158" priority="5691" operator="lessThan">
      <formula>0</formula>
    </cfRule>
  </conditionalFormatting>
  <conditionalFormatting sqref="D10">
    <cfRule type="cellIs" dxfId="5157" priority="5690" operator="lessThan">
      <formula>0</formula>
    </cfRule>
  </conditionalFormatting>
  <conditionalFormatting sqref="D9">
    <cfRule type="cellIs" dxfId="5156" priority="5689" operator="lessThan">
      <formula>0</formula>
    </cfRule>
  </conditionalFormatting>
  <conditionalFormatting sqref="D10">
    <cfRule type="cellIs" dxfId="5155" priority="5688" operator="lessThan">
      <formula>0</formula>
    </cfRule>
  </conditionalFormatting>
  <conditionalFormatting sqref="D9">
    <cfRule type="cellIs" dxfId="5154" priority="5687" operator="lessThan">
      <formula>0</formula>
    </cfRule>
  </conditionalFormatting>
  <conditionalFormatting sqref="D9">
    <cfRule type="cellIs" dxfId="5153" priority="5686" operator="lessThan">
      <formula>0</formula>
    </cfRule>
  </conditionalFormatting>
  <conditionalFormatting sqref="D10">
    <cfRule type="cellIs" dxfId="5152" priority="5685" operator="lessThan">
      <formula>0</formula>
    </cfRule>
  </conditionalFormatting>
  <conditionalFormatting sqref="D10">
    <cfRule type="cellIs" dxfId="5151" priority="5684" operator="lessThan">
      <formula>0</formula>
    </cfRule>
  </conditionalFormatting>
  <conditionalFormatting sqref="D9">
    <cfRule type="cellIs" dxfId="5150" priority="5683" operator="lessThan">
      <formula>0</formula>
    </cfRule>
  </conditionalFormatting>
  <conditionalFormatting sqref="D10">
    <cfRule type="cellIs" dxfId="5149" priority="5682" operator="lessThan">
      <formula>0</formula>
    </cfRule>
  </conditionalFormatting>
  <conditionalFormatting sqref="D9">
    <cfRule type="cellIs" dxfId="5148" priority="5681" operator="lessThan">
      <formula>0</formula>
    </cfRule>
  </conditionalFormatting>
  <conditionalFormatting sqref="D9">
    <cfRule type="cellIs" dxfId="5147" priority="5680" operator="lessThan">
      <formula>0</formula>
    </cfRule>
  </conditionalFormatting>
  <conditionalFormatting sqref="D10">
    <cfRule type="cellIs" dxfId="5146" priority="5679" operator="lessThan">
      <formula>0</formula>
    </cfRule>
  </conditionalFormatting>
  <conditionalFormatting sqref="D9">
    <cfRule type="cellIs" dxfId="5145" priority="5678" operator="lessThan">
      <formula>0</formula>
    </cfRule>
  </conditionalFormatting>
  <conditionalFormatting sqref="D9">
    <cfRule type="cellIs" dxfId="5144" priority="5677" operator="lessThan">
      <formula>0</formula>
    </cfRule>
  </conditionalFormatting>
  <conditionalFormatting sqref="D9">
    <cfRule type="cellIs" dxfId="5143" priority="5676" operator="lessThan">
      <formula>0</formula>
    </cfRule>
  </conditionalFormatting>
  <conditionalFormatting sqref="D10">
    <cfRule type="cellIs" dxfId="5142" priority="5675" operator="lessThan">
      <formula>0</formula>
    </cfRule>
  </conditionalFormatting>
  <conditionalFormatting sqref="D10">
    <cfRule type="cellIs" dxfId="5141" priority="5674" operator="lessThan">
      <formula>0</formula>
    </cfRule>
  </conditionalFormatting>
  <conditionalFormatting sqref="D10">
    <cfRule type="cellIs" dxfId="5140" priority="5673" operator="lessThan">
      <formula>0</formula>
    </cfRule>
  </conditionalFormatting>
  <conditionalFormatting sqref="D9">
    <cfRule type="cellIs" dxfId="5139" priority="5672" operator="lessThan">
      <formula>0</formula>
    </cfRule>
  </conditionalFormatting>
  <conditionalFormatting sqref="D10">
    <cfRule type="cellIs" dxfId="5138" priority="5671" operator="lessThan">
      <formula>0</formula>
    </cfRule>
  </conditionalFormatting>
  <conditionalFormatting sqref="D10">
    <cfRule type="cellIs" dxfId="5137" priority="5670" operator="lessThan">
      <formula>0</formula>
    </cfRule>
  </conditionalFormatting>
  <conditionalFormatting sqref="D9">
    <cfRule type="cellIs" dxfId="5136" priority="5669" operator="lessThan">
      <formula>0</formula>
    </cfRule>
  </conditionalFormatting>
  <conditionalFormatting sqref="D10">
    <cfRule type="cellIs" dxfId="5135" priority="5668" operator="lessThan">
      <formula>0</formula>
    </cfRule>
  </conditionalFormatting>
  <conditionalFormatting sqref="D9">
    <cfRule type="cellIs" dxfId="5134" priority="5667" operator="lessThan">
      <formula>0</formula>
    </cfRule>
  </conditionalFormatting>
  <conditionalFormatting sqref="D9">
    <cfRule type="cellIs" dxfId="5133" priority="5666" operator="lessThan">
      <formula>0</formula>
    </cfRule>
  </conditionalFormatting>
  <conditionalFormatting sqref="D10">
    <cfRule type="cellIs" dxfId="5132" priority="5665" operator="lessThan">
      <formula>0</formula>
    </cfRule>
  </conditionalFormatting>
  <conditionalFormatting sqref="D10">
    <cfRule type="cellIs" dxfId="5131" priority="5664" operator="lessThan">
      <formula>0</formula>
    </cfRule>
  </conditionalFormatting>
  <conditionalFormatting sqref="D9">
    <cfRule type="cellIs" dxfId="5130" priority="5663" operator="lessThan">
      <formula>0</formula>
    </cfRule>
  </conditionalFormatting>
  <conditionalFormatting sqref="D10">
    <cfRule type="cellIs" dxfId="5129" priority="5662" operator="lessThan">
      <formula>0</formula>
    </cfRule>
  </conditionalFormatting>
  <conditionalFormatting sqref="D9">
    <cfRule type="cellIs" dxfId="5128" priority="5661" operator="lessThan">
      <formula>0</formula>
    </cfRule>
  </conditionalFormatting>
  <conditionalFormatting sqref="D9">
    <cfRule type="cellIs" dxfId="5127" priority="5660" operator="lessThan">
      <formula>0</formula>
    </cfRule>
  </conditionalFormatting>
  <conditionalFormatting sqref="D10">
    <cfRule type="cellIs" dxfId="5126" priority="5659" operator="lessThan">
      <formula>0</formula>
    </cfRule>
  </conditionalFormatting>
  <conditionalFormatting sqref="D9">
    <cfRule type="cellIs" dxfId="5125" priority="5658" operator="lessThan">
      <formula>0</formula>
    </cfRule>
  </conditionalFormatting>
  <conditionalFormatting sqref="D9">
    <cfRule type="cellIs" dxfId="5124" priority="5657" operator="lessThan">
      <formula>0</formula>
    </cfRule>
  </conditionalFormatting>
  <conditionalFormatting sqref="D9">
    <cfRule type="cellIs" dxfId="5123" priority="5656" operator="lessThan">
      <formula>0</formula>
    </cfRule>
  </conditionalFormatting>
  <conditionalFormatting sqref="D10">
    <cfRule type="cellIs" dxfId="5122" priority="5655" operator="lessThan">
      <formula>0</formula>
    </cfRule>
  </conditionalFormatting>
  <conditionalFormatting sqref="D10">
    <cfRule type="cellIs" dxfId="5121" priority="5654" operator="lessThan">
      <formula>0</formula>
    </cfRule>
  </conditionalFormatting>
  <conditionalFormatting sqref="D9">
    <cfRule type="cellIs" dxfId="5120" priority="5653" operator="lessThan">
      <formula>0</formula>
    </cfRule>
  </conditionalFormatting>
  <conditionalFormatting sqref="D10">
    <cfRule type="cellIs" dxfId="5119" priority="5652" operator="lessThan">
      <formula>0</formula>
    </cfRule>
  </conditionalFormatting>
  <conditionalFormatting sqref="D9">
    <cfRule type="cellIs" dxfId="5118" priority="5651" operator="lessThan">
      <formula>0</formula>
    </cfRule>
  </conditionalFormatting>
  <conditionalFormatting sqref="D9">
    <cfRule type="cellIs" dxfId="5117" priority="5650" operator="lessThan">
      <formula>0</formula>
    </cfRule>
  </conditionalFormatting>
  <conditionalFormatting sqref="D10">
    <cfRule type="cellIs" dxfId="5116" priority="5649" operator="lessThan">
      <formula>0</formula>
    </cfRule>
  </conditionalFormatting>
  <conditionalFormatting sqref="D9">
    <cfRule type="cellIs" dxfId="5115" priority="5648" operator="lessThan">
      <formula>0</formula>
    </cfRule>
  </conditionalFormatting>
  <conditionalFormatting sqref="D9">
    <cfRule type="cellIs" dxfId="5114" priority="5647" operator="lessThan">
      <formula>0</formula>
    </cfRule>
  </conditionalFormatting>
  <conditionalFormatting sqref="D9">
    <cfRule type="cellIs" dxfId="5113" priority="5646" operator="lessThan">
      <formula>0</formula>
    </cfRule>
  </conditionalFormatting>
  <conditionalFormatting sqref="D10">
    <cfRule type="cellIs" dxfId="5112" priority="5645" operator="lessThan">
      <formula>0</formula>
    </cfRule>
  </conditionalFormatting>
  <conditionalFormatting sqref="D9">
    <cfRule type="cellIs" dxfId="5111" priority="5644" operator="lessThan">
      <formula>0</formula>
    </cfRule>
  </conditionalFormatting>
  <conditionalFormatting sqref="D9">
    <cfRule type="cellIs" dxfId="5110" priority="5643" operator="lessThan">
      <formula>0</formula>
    </cfRule>
  </conditionalFormatting>
  <conditionalFormatting sqref="D9">
    <cfRule type="cellIs" dxfId="5109" priority="5642" operator="lessThan">
      <formula>0</formula>
    </cfRule>
  </conditionalFormatting>
  <conditionalFormatting sqref="D9">
    <cfRule type="cellIs" dxfId="5108" priority="5641" operator="lessThan">
      <formula>0</formula>
    </cfRule>
  </conditionalFormatting>
  <conditionalFormatting sqref="D10">
    <cfRule type="cellIs" dxfId="5107" priority="5640" operator="lessThan">
      <formula>0</formula>
    </cfRule>
  </conditionalFormatting>
  <conditionalFormatting sqref="D10">
    <cfRule type="cellIs" dxfId="5106" priority="5639" operator="lessThan">
      <formula>0</formula>
    </cfRule>
  </conditionalFormatting>
  <conditionalFormatting sqref="D10">
    <cfRule type="cellIs" dxfId="5105" priority="5638" operator="lessThan">
      <formula>0</formula>
    </cfRule>
  </conditionalFormatting>
  <conditionalFormatting sqref="D9">
    <cfRule type="cellIs" dxfId="5104" priority="5637" operator="lessThan">
      <formula>0</formula>
    </cfRule>
  </conditionalFormatting>
  <conditionalFormatting sqref="D10">
    <cfRule type="cellIs" dxfId="5103" priority="5636" operator="lessThan">
      <formula>0</formula>
    </cfRule>
  </conditionalFormatting>
  <conditionalFormatting sqref="D10">
    <cfRule type="cellIs" dxfId="5102" priority="5635" operator="lessThan">
      <formula>0</formula>
    </cfRule>
  </conditionalFormatting>
  <conditionalFormatting sqref="D9">
    <cfRule type="cellIs" dxfId="5101" priority="5634" operator="lessThan">
      <formula>0</formula>
    </cfRule>
  </conditionalFormatting>
  <conditionalFormatting sqref="D10">
    <cfRule type="cellIs" dxfId="5100" priority="5633" operator="lessThan">
      <formula>0</formula>
    </cfRule>
  </conditionalFormatting>
  <conditionalFormatting sqref="D9">
    <cfRule type="cellIs" dxfId="5099" priority="5632" operator="lessThan">
      <formula>0</formula>
    </cfRule>
  </conditionalFormatting>
  <conditionalFormatting sqref="D9">
    <cfRule type="cellIs" dxfId="5098" priority="5631" operator="lessThan">
      <formula>0</formula>
    </cfRule>
  </conditionalFormatting>
  <conditionalFormatting sqref="D10">
    <cfRule type="cellIs" dxfId="5097" priority="5630" operator="lessThan">
      <formula>0</formula>
    </cfRule>
  </conditionalFormatting>
  <conditionalFormatting sqref="D10">
    <cfRule type="cellIs" dxfId="5096" priority="5629" operator="lessThan">
      <formula>0</formula>
    </cfRule>
  </conditionalFormatting>
  <conditionalFormatting sqref="D9">
    <cfRule type="cellIs" dxfId="5095" priority="5628" operator="lessThan">
      <formula>0</formula>
    </cfRule>
  </conditionalFormatting>
  <conditionalFormatting sqref="D10">
    <cfRule type="cellIs" dxfId="5094" priority="5627" operator="lessThan">
      <formula>0</formula>
    </cfRule>
  </conditionalFormatting>
  <conditionalFormatting sqref="D9">
    <cfRule type="cellIs" dxfId="5093" priority="5626" operator="lessThan">
      <formula>0</formula>
    </cfRule>
  </conditionalFormatting>
  <conditionalFormatting sqref="D9">
    <cfRule type="cellIs" dxfId="5092" priority="5625" operator="lessThan">
      <formula>0</formula>
    </cfRule>
  </conditionalFormatting>
  <conditionalFormatting sqref="D10">
    <cfRule type="cellIs" dxfId="5091" priority="5624" operator="lessThan">
      <formula>0</formula>
    </cfRule>
  </conditionalFormatting>
  <conditionalFormatting sqref="D9">
    <cfRule type="cellIs" dxfId="5090" priority="5623" operator="lessThan">
      <formula>0</formula>
    </cfRule>
  </conditionalFormatting>
  <conditionalFormatting sqref="D9">
    <cfRule type="cellIs" dxfId="5089" priority="5622" operator="lessThan">
      <formula>0</formula>
    </cfRule>
  </conditionalFormatting>
  <conditionalFormatting sqref="D9">
    <cfRule type="cellIs" dxfId="5088" priority="5621" operator="lessThan">
      <formula>0</formula>
    </cfRule>
  </conditionalFormatting>
  <conditionalFormatting sqref="D10">
    <cfRule type="cellIs" dxfId="5087" priority="5620" operator="lessThan">
      <formula>0</formula>
    </cfRule>
  </conditionalFormatting>
  <conditionalFormatting sqref="D10">
    <cfRule type="cellIs" dxfId="5086" priority="5619" operator="lessThan">
      <formula>0</formula>
    </cfRule>
  </conditionalFormatting>
  <conditionalFormatting sqref="D9">
    <cfRule type="cellIs" dxfId="5085" priority="5618" operator="lessThan">
      <formula>0</formula>
    </cfRule>
  </conditionalFormatting>
  <conditionalFormatting sqref="D10">
    <cfRule type="cellIs" dxfId="5084" priority="5617" operator="lessThan">
      <formula>0</formula>
    </cfRule>
  </conditionalFormatting>
  <conditionalFormatting sqref="D9">
    <cfRule type="cellIs" dxfId="5083" priority="5616" operator="lessThan">
      <formula>0</formula>
    </cfRule>
  </conditionalFormatting>
  <conditionalFormatting sqref="D9">
    <cfRule type="cellIs" dxfId="5082" priority="5615" operator="lessThan">
      <formula>0</formula>
    </cfRule>
  </conditionalFormatting>
  <conditionalFormatting sqref="D10">
    <cfRule type="cellIs" dxfId="5081" priority="5614" operator="lessThan">
      <formula>0</formula>
    </cfRule>
  </conditionalFormatting>
  <conditionalFormatting sqref="D9">
    <cfRule type="cellIs" dxfId="5080" priority="5613" operator="lessThan">
      <formula>0</formula>
    </cfRule>
  </conditionalFormatting>
  <conditionalFormatting sqref="D9">
    <cfRule type="cellIs" dxfId="5079" priority="5612" operator="lessThan">
      <formula>0</formula>
    </cfRule>
  </conditionalFormatting>
  <conditionalFormatting sqref="D9">
    <cfRule type="cellIs" dxfId="5078" priority="5611" operator="lessThan">
      <formula>0</formula>
    </cfRule>
  </conditionalFormatting>
  <conditionalFormatting sqref="D10">
    <cfRule type="cellIs" dxfId="5077" priority="5610" operator="lessThan">
      <formula>0</formula>
    </cfRule>
  </conditionalFormatting>
  <conditionalFormatting sqref="D9">
    <cfRule type="cellIs" dxfId="5076" priority="5609" operator="lessThan">
      <formula>0</formula>
    </cfRule>
  </conditionalFormatting>
  <conditionalFormatting sqref="D9">
    <cfRule type="cellIs" dxfId="5075" priority="5608" operator="lessThan">
      <formula>0</formula>
    </cfRule>
  </conditionalFormatting>
  <conditionalFormatting sqref="D9">
    <cfRule type="cellIs" dxfId="5074" priority="5607" operator="lessThan">
      <formula>0</formula>
    </cfRule>
  </conditionalFormatting>
  <conditionalFormatting sqref="D9">
    <cfRule type="cellIs" dxfId="5073" priority="5606" operator="lessThan">
      <formula>0</formula>
    </cfRule>
  </conditionalFormatting>
  <conditionalFormatting sqref="D10">
    <cfRule type="cellIs" dxfId="5072" priority="5605" operator="lessThan">
      <formula>0</formula>
    </cfRule>
  </conditionalFormatting>
  <conditionalFormatting sqref="D10">
    <cfRule type="cellIs" dxfId="5071" priority="5604" operator="lessThan">
      <formula>0</formula>
    </cfRule>
  </conditionalFormatting>
  <conditionalFormatting sqref="D9">
    <cfRule type="cellIs" dxfId="5070" priority="5603" operator="lessThan">
      <formula>0</formula>
    </cfRule>
  </conditionalFormatting>
  <conditionalFormatting sqref="D10">
    <cfRule type="cellIs" dxfId="5069" priority="5602" operator="lessThan">
      <formula>0</formula>
    </cfRule>
  </conditionalFormatting>
  <conditionalFormatting sqref="D9">
    <cfRule type="cellIs" dxfId="5068" priority="5601" operator="lessThan">
      <formula>0</formula>
    </cfRule>
  </conditionalFormatting>
  <conditionalFormatting sqref="D9">
    <cfRule type="cellIs" dxfId="5067" priority="5600" operator="lessThan">
      <formula>0</formula>
    </cfRule>
  </conditionalFormatting>
  <conditionalFormatting sqref="D10">
    <cfRule type="cellIs" dxfId="5066" priority="5599" operator="lessThan">
      <formula>0</formula>
    </cfRule>
  </conditionalFormatting>
  <conditionalFormatting sqref="D9">
    <cfRule type="cellIs" dxfId="5065" priority="5598" operator="lessThan">
      <formula>0</formula>
    </cfRule>
  </conditionalFormatting>
  <conditionalFormatting sqref="D9">
    <cfRule type="cellIs" dxfId="5064" priority="5597" operator="lessThan">
      <formula>0</formula>
    </cfRule>
  </conditionalFormatting>
  <conditionalFormatting sqref="D9">
    <cfRule type="cellIs" dxfId="5063" priority="5596" operator="lessThan">
      <formula>0</formula>
    </cfRule>
  </conditionalFormatting>
  <conditionalFormatting sqref="D10">
    <cfRule type="cellIs" dxfId="5062" priority="5595" operator="lessThan">
      <formula>0</formula>
    </cfRule>
  </conditionalFormatting>
  <conditionalFormatting sqref="D9">
    <cfRule type="cellIs" dxfId="5061" priority="5594" operator="lessThan">
      <formula>0</formula>
    </cfRule>
  </conditionalFormatting>
  <conditionalFormatting sqref="D9">
    <cfRule type="cellIs" dxfId="5060" priority="5593" operator="lessThan">
      <formula>0</formula>
    </cfRule>
  </conditionalFormatting>
  <conditionalFormatting sqref="D9">
    <cfRule type="cellIs" dxfId="5059" priority="5592" operator="lessThan">
      <formula>0</formula>
    </cfRule>
  </conditionalFormatting>
  <conditionalFormatting sqref="D9">
    <cfRule type="cellIs" dxfId="5058" priority="5591" operator="lessThan">
      <formula>0</formula>
    </cfRule>
  </conditionalFormatting>
  <conditionalFormatting sqref="D10">
    <cfRule type="cellIs" dxfId="5057" priority="5590" operator="lessThan">
      <formula>0</formula>
    </cfRule>
  </conditionalFormatting>
  <conditionalFormatting sqref="D9">
    <cfRule type="cellIs" dxfId="5056" priority="5589" operator="lessThan">
      <formula>0</formula>
    </cfRule>
  </conditionalFormatting>
  <conditionalFormatting sqref="D9">
    <cfRule type="cellIs" dxfId="5055" priority="5588" operator="lessThan">
      <formula>0</formula>
    </cfRule>
  </conditionalFormatting>
  <conditionalFormatting sqref="D9">
    <cfRule type="cellIs" dxfId="5054" priority="5587" operator="lessThan">
      <formula>0</formula>
    </cfRule>
  </conditionalFormatting>
  <conditionalFormatting sqref="D9">
    <cfRule type="cellIs" dxfId="5053" priority="5586" operator="lessThan">
      <formula>0</formula>
    </cfRule>
  </conditionalFormatting>
  <conditionalFormatting sqref="D9">
    <cfRule type="cellIs" dxfId="5052" priority="5585" operator="lessThan">
      <formula>0</formula>
    </cfRule>
  </conditionalFormatting>
  <conditionalFormatting sqref="D10">
    <cfRule type="cellIs" dxfId="5051" priority="5584" operator="lessThan">
      <formula>0</formula>
    </cfRule>
  </conditionalFormatting>
  <conditionalFormatting sqref="D10">
    <cfRule type="cellIs" dxfId="5050" priority="5583" operator="lessThan">
      <formula>0</formula>
    </cfRule>
  </conditionalFormatting>
  <conditionalFormatting sqref="D10">
    <cfRule type="cellIs" dxfId="5049" priority="5582" operator="lessThan">
      <formula>0</formula>
    </cfRule>
  </conditionalFormatting>
  <conditionalFormatting sqref="D9">
    <cfRule type="cellIs" dxfId="5048" priority="5581" operator="lessThan">
      <formula>0</formula>
    </cfRule>
  </conditionalFormatting>
  <conditionalFormatting sqref="D10">
    <cfRule type="cellIs" dxfId="5047" priority="5580" operator="lessThan">
      <formula>0</formula>
    </cfRule>
  </conditionalFormatting>
  <conditionalFormatting sqref="D10">
    <cfRule type="cellIs" dxfId="5046" priority="5579" operator="lessThan">
      <formula>0</formula>
    </cfRule>
  </conditionalFormatting>
  <conditionalFormatting sqref="D9">
    <cfRule type="cellIs" dxfId="5045" priority="5578" operator="lessThan">
      <formula>0</formula>
    </cfRule>
  </conditionalFormatting>
  <conditionalFormatting sqref="D10">
    <cfRule type="cellIs" dxfId="5044" priority="5577" operator="lessThan">
      <formula>0</formula>
    </cfRule>
  </conditionalFormatting>
  <conditionalFormatting sqref="D9">
    <cfRule type="cellIs" dxfId="5043" priority="5576" operator="lessThan">
      <formula>0</formula>
    </cfRule>
  </conditionalFormatting>
  <conditionalFormatting sqref="D9">
    <cfRule type="cellIs" dxfId="5042" priority="5575" operator="lessThan">
      <formula>0</formula>
    </cfRule>
  </conditionalFormatting>
  <conditionalFormatting sqref="D10">
    <cfRule type="cellIs" dxfId="5041" priority="5574" operator="lessThan">
      <formula>0</formula>
    </cfRule>
  </conditionalFormatting>
  <conditionalFormatting sqref="D10">
    <cfRule type="cellIs" dxfId="5040" priority="5573" operator="lessThan">
      <formula>0</formula>
    </cfRule>
  </conditionalFormatting>
  <conditionalFormatting sqref="D9">
    <cfRule type="cellIs" dxfId="5039" priority="5572" operator="lessThan">
      <formula>0</formula>
    </cfRule>
  </conditionalFormatting>
  <conditionalFormatting sqref="D10">
    <cfRule type="cellIs" dxfId="5038" priority="5571" operator="lessThan">
      <formula>0</formula>
    </cfRule>
  </conditionalFormatting>
  <conditionalFormatting sqref="D9">
    <cfRule type="cellIs" dxfId="5037" priority="5570" operator="lessThan">
      <formula>0</formula>
    </cfRule>
  </conditionalFormatting>
  <conditionalFormatting sqref="D9">
    <cfRule type="cellIs" dxfId="5036" priority="5569" operator="lessThan">
      <formula>0</formula>
    </cfRule>
  </conditionalFormatting>
  <conditionalFormatting sqref="D10">
    <cfRule type="cellIs" dxfId="5035" priority="5568" operator="lessThan">
      <formula>0</formula>
    </cfRule>
  </conditionalFormatting>
  <conditionalFormatting sqref="D9">
    <cfRule type="cellIs" dxfId="5034" priority="5567" operator="lessThan">
      <formula>0</formula>
    </cfRule>
  </conditionalFormatting>
  <conditionalFormatting sqref="D9">
    <cfRule type="cellIs" dxfId="5033" priority="5566" operator="lessThan">
      <formula>0</formula>
    </cfRule>
  </conditionalFormatting>
  <conditionalFormatting sqref="D9">
    <cfRule type="cellIs" dxfId="5032" priority="5565" operator="lessThan">
      <formula>0</formula>
    </cfRule>
  </conditionalFormatting>
  <conditionalFormatting sqref="D10">
    <cfRule type="cellIs" dxfId="5031" priority="5564" operator="lessThan">
      <formula>0</formula>
    </cfRule>
  </conditionalFormatting>
  <conditionalFormatting sqref="D10">
    <cfRule type="cellIs" dxfId="5030" priority="5563" operator="lessThan">
      <formula>0</formula>
    </cfRule>
  </conditionalFormatting>
  <conditionalFormatting sqref="D9">
    <cfRule type="cellIs" dxfId="5029" priority="5562" operator="lessThan">
      <formula>0</formula>
    </cfRule>
  </conditionalFormatting>
  <conditionalFormatting sqref="D10">
    <cfRule type="cellIs" dxfId="5028" priority="5561" operator="lessThan">
      <formula>0</formula>
    </cfRule>
  </conditionalFormatting>
  <conditionalFormatting sqref="D9">
    <cfRule type="cellIs" dxfId="5027" priority="5560" operator="lessThan">
      <formula>0</formula>
    </cfRule>
  </conditionalFormatting>
  <conditionalFormatting sqref="D9">
    <cfRule type="cellIs" dxfId="5026" priority="5559" operator="lessThan">
      <formula>0</formula>
    </cfRule>
  </conditionalFormatting>
  <conditionalFormatting sqref="D10">
    <cfRule type="cellIs" dxfId="5025" priority="5558" operator="lessThan">
      <formula>0</formula>
    </cfRule>
  </conditionalFormatting>
  <conditionalFormatting sqref="D9">
    <cfRule type="cellIs" dxfId="5024" priority="5557" operator="lessThan">
      <formula>0</formula>
    </cfRule>
  </conditionalFormatting>
  <conditionalFormatting sqref="D9">
    <cfRule type="cellIs" dxfId="5023" priority="5556" operator="lessThan">
      <formula>0</formula>
    </cfRule>
  </conditionalFormatting>
  <conditionalFormatting sqref="D9">
    <cfRule type="cellIs" dxfId="5022" priority="5555" operator="lessThan">
      <formula>0</formula>
    </cfRule>
  </conditionalFormatting>
  <conditionalFormatting sqref="D10">
    <cfRule type="cellIs" dxfId="5021" priority="5554" operator="lessThan">
      <formula>0</formula>
    </cfRule>
  </conditionalFormatting>
  <conditionalFormatting sqref="D9">
    <cfRule type="cellIs" dxfId="5020" priority="5553" operator="lessThan">
      <formula>0</formula>
    </cfRule>
  </conditionalFormatting>
  <conditionalFormatting sqref="D9">
    <cfRule type="cellIs" dxfId="5019" priority="5552" operator="lessThan">
      <formula>0</formula>
    </cfRule>
  </conditionalFormatting>
  <conditionalFormatting sqref="D9">
    <cfRule type="cellIs" dxfId="5018" priority="5551" operator="lessThan">
      <formula>0</formula>
    </cfRule>
  </conditionalFormatting>
  <conditionalFormatting sqref="D9">
    <cfRule type="cellIs" dxfId="5017" priority="5550" operator="lessThan">
      <formula>0</formula>
    </cfRule>
  </conditionalFormatting>
  <conditionalFormatting sqref="D10">
    <cfRule type="cellIs" dxfId="5016" priority="5549" operator="lessThan">
      <formula>0</formula>
    </cfRule>
  </conditionalFormatting>
  <conditionalFormatting sqref="D10">
    <cfRule type="cellIs" dxfId="5015" priority="5548" operator="lessThan">
      <formula>0</formula>
    </cfRule>
  </conditionalFormatting>
  <conditionalFormatting sqref="D9">
    <cfRule type="cellIs" dxfId="5014" priority="5547" operator="lessThan">
      <formula>0</formula>
    </cfRule>
  </conditionalFormatting>
  <conditionalFormatting sqref="D10">
    <cfRule type="cellIs" dxfId="5013" priority="5546" operator="lessThan">
      <formula>0</formula>
    </cfRule>
  </conditionalFormatting>
  <conditionalFormatting sqref="D9">
    <cfRule type="cellIs" dxfId="5012" priority="5545" operator="lessThan">
      <formula>0</formula>
    </cfRule>
  </conditionalFormatting>
  <conditionalFormatting sqref="D9">
    <cfRule type="cellIs" dxfId="5011" priority="5544" operator="lessThan">
      <formula>0</formula>
    </cfRule>
  </conditionalFormatting>
  <conditionalFormatting sqref="D10">
    <cfRule type="cellIs" dxfId="5010" priority="5543" operator="lessThan">
      <formula>0</formula>
    </cfRule>
  </conditionalFormatting>
  <conditionalFormatting sqref="D9">
    <cfRule type="cellIs" dxfId="5009" priority="5542" operator="lessThan">
      <formula>0</formula>
    </cfRule>
  </conditionalFormatting>
  <conditionalFormatting sqref="D9">
    <cfRule type="cellIs" dxfId="5008" priority="5541" operator="lessThan">
      <formula>0</formula>
    </cfRule>
  </conditionalFormatting>
  <conditionalFormatting sqref="D9">
    <cfRule type="cellIs" dxfId="5007" priority="5540" operator="lessThan">
      <formula>0</formula>
    </cfRule>
  </conditionalFormatting>
  <conditionalFormatting sqref="D10">
    <cfRule type="cellIs" dxfId="5006" priority="5539" operator="lessThan">
      <formula>0</formula>
    </cfRule>
  </conditionalFormatting>
  <conditionalFormatting sqref="D9">
    <cfRule type="cellIs" dxfId="5005" priority="5538" operator="lessThan">
      <formula>0</formula>
    </cfRule>
  </conditionalFormatting>
  <conditionalFormatting sqref="D9">
    <cfRule type="cellIs" dxfId="5004" priority="5537" operator="lessThan">
      <formula>0</formula>
    </cfRule>
  </conditionalFormatting>
  <conditionalFormatting sqref="D9">
    <cfRule type="cellIs" dxfId="5003" priority="5536" operator="lessThan">
      <formula>0</formula>
    </cfRule>
  </conditionalFormatting>
  <conditionalFormatting sqref="D9">
    <cfRule type="cellIs" dxfId="5002" priority="5535" operator="lessThan">
      <formula>0</formula>
    </cfRule>
  </conditionalFormatting>
  <conditionalFormatting sqref="D10">
    <cfRule type="cellIs" dxfId="5001" priority="5534" operator="lessThan">
      <formula>0</formula>
    </cfRule>
  </conditionalFormatting>
  <conditionalFormatting sqref="D9">
    <cfRule type="cellIs" dxfId="5000" priority="5533" operator="lessThan">
      <formula>0</formula>
    </cfRule>
  </conditionalFormatting>
  <conditionalFormatting sqref="D9">
    <cfRule type="cellIs" dxfId="4999" priority="5532" operator="lessThan">
      <formula>0</formula>
    </cfRule>
  </conditionalFormatting>
  <conditionalFormatting sqref="D9">
    <cfRule type="cellIs" dxfId="4998" priority="5531" operator="lessThan">
      <formula>0</formula>
    </cfRule>
  </conditionalFormatting>
  <conditionalFormatting sqref="D9">
    <cfRule type="cellIs" dxfId="4997" priority="5530" operator="lessThan">
      <formula>0</formula>
    </cfRule>
  </conditionalFormatting>
  <conditionalFormatting sqref="D9">
    <cfRule type="cellIs" dxfId="4996" priority="5529" operator="lessThan">
      <formula>0</formula>
    </cfRule>
  </conditionalFormatting>
  <conditionalFormatting sqref="D10">
    <cfRule type="cellIs" dxfId="4995" priority="5528" operator="lessThan">
      <formula>0</formula>
    </cfRule>
  </conditionalFormatting>
  <conditionalFormatting sqref="D10">
    <cfRule type="cellIs" dxfId="4994" priority="5527" operator="lessThan">
      <formula>0</formula>
    </cfRule>
  </conditionalFormatting>
  <conditionalFormatting sqref="D9">
    <cfRule type="cellIs" dxfId="4993" priority="5526" operator="lessThan">
      <formula>0</formula>
    </cfRule>
  </conditionalFormatting>
  <conditionalFormatting sqref="D10">
    <cfRule type="cellIs" dxfId="4992" priority="5525" operator="lessThan">
      <formula>0</formula>
    </cfRule>
  </conditionalFormatting>
  <conditionalFormatting sqref="D9">
    <cfRule type="cellIs" dxfId="4991" priority="5524" operator="lessThan">
      <formula>0</formula>
    </cfRule>
  </conditionalFormatting>
  <conditionalFormatting sqref="D9">
    <cfRule type="cellIs" dxfId="4990" priority="5523" operator="lessThan">
      <formula>0</formula>
    </cfRule>
  </conditionalFormatting>
  <conditionalFormatting sqref="D10">
    <cfRule type="cellIs" dxfId="4989" priority="5522" operator="lessThan">
      <formula>0</formula>
    </cfRule>
  </conditionalFormatting>
  <conditionalFormatting sqref="D9">
    <cfRule type="cellIs" dxfId="4988" priority="5521" operator="lessThan">
      <formula>0</formula>
    </cfRule>
  </conditionalFormatting>
  <conditionalFormatting sqref="D9">
    <cfRule type="cellIs" dxfId="4987" priority="5520" operator="lessThan">
      <formula>0</formula>
    </cfRule>
  </conditionalFormatting>
  <conditionalFormatting sqref="D9">
    <cfRule type="cellIs" dxfId="4986" priority="5519" operator="lessThan">
      <formula>0</formula>
    </cfRule>
  </conditionalFormatting>
  <conditionalFormatting sqref="D10">
    <cfRule type="cellIs" dxfId="4985" priority="5518" operator="lessThan">
      <formula>0</formula>
    </cfRule>
  </conditionalFormatting>
  <conditionalFormatting sqref="D9">
    <cfRule type="cellIs" dxfId="4984" priority="5517" operator="lessThan">
      <formula>0</formula>
    </cfRule>
  </conditionalFormatting>
  <conditionalFormatting sqref="D9">
    <cfRule type="cellIs" dxfId="4983" priority="5516" operator="lessThan">
      <formula>0</formula>
    </cfRule>
  </conditionalFormatting>
  <conditionalFormatting sqref="D9">
    <cfRule type="cellIs" dxfId="4982" priority="5515" operator="lessThan">
      <formula>0</formula>
    </cfRule>
  </conditionalFormatting>
  <conditionalFormatting sqref="D9">
    <cfRule type="cellIs" dxfId="4981" priority="5514" operator="lessThan">
      <formula>0</formula>
    </cfRule>
  </conditionalFormatting>
  <conditionalFormatting sqref="D10">
    <cfRule type="cellIs" dxfId="4980" priority="5513" operator="lessThan">
      <formula>0</formula>
    </cfRule>
  </conditionalFormatting>
  <conditionalFormatting sqref="D9">
    <cfRule type="cellIs" dxfId="4979" priority="5512" operator="lessThan">
      <formula>0</formula>
    </cfRule>
  </conditionalFormatting>
  <conditionalFormatting sqref="D9">
    <cfRule type="cellIs" dxfId="4978" priority="5511" operator="lessThan">
      <formula>0</formula>
    </cfRule>
  </conditionalFormatting>
  <conditionalFormatting sqref="D9">
    <cfRule type="cellIs" dxfId="4977" priority="5510" operator="lessThan">
      <formula>0</formula>
    </cfRule>
  </conditionalFormatting>
  <conditionalFormatting sqref="D9">
    <cfRule type="cellIs" dxfId="4976" priority="5509" operator="lessThan">
      <formula>0</formula>
    </cfRule>
  </conditionalFormatting>
  <conditionalFormatting sqref="D9">
    <cfRule type="cellIs" dxfId="4975" priority="5508" operator="lessThan">
      <formula>0</formula>
    </cfRule>
  </conditionalFormatting>
  <conditionalFormatting sqref="D10">
    <cfRule type="cellIs" dxfId="4974" priority="5507" operator="lessThan">
      <formula>0</formula>
    </cfRule>
  </conditionalFormatting>
  <conditionalFormatting sqref="D9">
    <cfRule type="cellIs" dxfId="4973" priority="5506" operator="lessThan">
      <formula>0</formula>
    </cfRule>
  </conditionalFormatting>
  <conditionalFormatting sqref="D9">
    <cfRule type="cellIs" dxfId="4972" priority="5505" operator="lessThan">
      <formula>0</formula>
    </cfRule>
  </conditionalFormatting>
  <conditionalFormatting sqref="D9">
    <cfRule type="cellIs" dxfId="4971" priority="5504" operator="lessThan">
      <formula>0</formula>
    </cfRule>
  </conditionalFormatting>
  <conditionalFormatting sqref="D9">
    <cfRule type="cellIs" dxfId="4970" priority="5503" operator="lessThan">
      <formula>0</formula>
    </cfRule>
  </conditionalFormatting>
  <conditionalFormatting sqref="D9">
    <cfRule type="cellIs" dxfId="4969" priority="5502" operator="lessThan">
      <formula>0</formula>
    </cfRule>
  </conditionalFormatting>
  <conditionalFormatting sqref="D9">
    <cfRule type="cellIs" dxfId="4968" priority="5501" operator="lessThan">
      <formula>0</formula>
    </cfRule>
  </conditionalFormatting>
  <conditionalFormatting sqref="D10">
    <cfRule type="cellIs" dxfId="4967" priority="5500" operator="lessThan">
      <formula>0</formula>
    </cfRule>
  </conditionalFormatting>
  <conditionalFormatting sqref="D10">
    <cfRule type="cellIs" dxfId="4966" priority="5499" operator="lessThan">
      <formula>0</formula>
    </cfRule>
  </conditionalFormatting>
  <conditionalFormatting sqref="D10">
    <cfRule type="cellIs" dxfId="4965" priority="5498" operator="lessThan">
      <formula>0</formula>
    </cfRule>
  </conditionalFormatting>
  <conditionalFormatting sqref="D9">
    <cfRule type="cellIs" dxfId="4964" priority="5497" operator="lessThan">
      <formula>0</formula>
    </cfRule>
  </conditionalFormatting>
  <conditionalFormatting sqref="D10">
    <cfRule type="cellIs" dxfId="4963" priority="5496" operator="lessThan">
      <formula>0</formula>
    </cfRule>
  </conditionalFormatting>
  <conditionalFormatting sqref="D10">
    <cfRule type="cellIs" dxfId="4962" priority="5495" operator="lessThan">
      <formula>0</formula>
    </cfRule>
  </conditionalFormatting>
  <conditionalFormatting sqref="D9">
    <cfRule type="cellIs" dxfId="4961" priority="5494" operator="lessThan">
      <formula>0</formula>
    </cfRule>
  </conditionalFormatting>
  <conditionalFormatting sqref="D10">
    <cfRule type="cellIs" dxfId="4960" priority="5493" operator="lessThan">
      <formula>0</formula>
    </cfRule>
  </conditionalFormatting>
  <conditionalFormatting sqref="D9">
    <cfRule type="cellIs" dxfId="4959" priority="5492" operator="lessThan">
      <formula>0</formula>
    </cfRule>
  </conditionalFormatting>
  <conditionalFormatting sqref="D9">
    <cfRule type="cellIs" dxfId="4958" priority="5491" operator="lessThan">
      <formula>0</formula>
    </cfRule>
  </conditionalFormatting>
  <conditionalFormatting sqref="D10">
    <cfRule type="cellIs" dxfId="4957" priority="5490" operator="lessThan">
      <formula>0</formula>
    </cfRule>
  </conditionalFormatting>
  <conditionalFormatting sqref="D10">
    <cfRule type="cellIs" dxfId="4956" priority="5489" operator="lessThan">
      <formula>0</formula>
    </cfRule>
  </conditionalFormatting>
  <conditionalFormatting sqref="D9">
    <cfRule type="cellIs" dxfId="4955" priority="5488" operator="lessThan">
      <formula>0</formula>
    </cfRule>
  </conditionalFormatting>
  <conditionalFormatting sqref="D10">
    <cfRule type="cellIs" dxfId="4954" priority="5487" operator="lessThan">
      <formula>0</formula>
    </cfRule>
  </conditionalFormatting>
  <conditionalFormatting sqref="D9">
    <cfRule type="cellIs" dxfId="4953" priority="5486" operator="lessThan">
      <formula>0</formula>
    </cfRule>
  </conditionalFormatting>
  <conditionalFormatting sqref="D9">
    <cfRule type="cellIs" dxfId="4952" priority="5485" operator="lessThan">
      <formula>0</formula>
    </cfRule>
  </conditionalFormatting>
  <conditionalFormatting sqref="D10">
    <cfRule type="cellIs" dxfId="4951" priority="5484" operator="lessThan">
      <formula>0</formula>
    </cfRule>
  </conditionalFormatting>
  <conditionalFormatting sqref="D9">
    <cfRule type="cellIs" dxfId="4950" priority="5483" operator="lessThan">
      <formula>0</formula>
    </cfRule>
  </conditionalFormatting>
  <conditionalFormatting sqref="D9">
    <cfRule type="cellIs" dxfId="4949" priority="5482" operator="lessThan">
      <formula>0</formula>
    </cfRule>
  </conditionalFormatting>
  <conditionalFormatting sqref="D9">
    <cfRule type="cellIs" dxfId="4948" priority="5481" operator="lessThan">
      <formula>0</formula>
    </cfRule>
  </conditionalFormatting>
  <conditionalFormatting sqref="D10">
    <cfRule type="cellIs" dxfId="4947" priority="5480" operator="lessThan">
      <formula>0</formula>
    </cfRule>
  </conditionalFormatting>
  <conditionalFormatting sqref="D10">
    <cfRule type="cellIs" dxfId="4946" priority="5479" operator="lessThan">
      <formula>0</formula>
    </cfRule>
  </conditionalFormatting>
  <conditionalFormatting sqref="D9">
    <cfRule type="cellIs" dxfId="4945" priority="5478" operator="lessThan">
      <formula>0</formula>
    </cfRule>
  </conditionalFormatting>
  <conditionalFormatting sqref="D10">
    <cfRule type="cellIs" dxfId="4944" priority="5477" operator="lessThan">
      <formula>0</formula>
    </cfRule>
  </conditionalFormatting>
  <conditionalFormatting sqref="D9">
    <cfRule type="cellIs" dxfId="4943" priority="5476" operator="lessThan">
      <formula>0</formula>
    </cfRule>
  </conditionalFormatting>
  <conditionalFormatting sqref="D9">
    <cfRule type="cellIs" dxfId="4942" priority="5475" operator="lessThan">
      <formula>0</formula>
    </cfRule>
  </conditionalFormatting>
  <conditionalFormatting sqref="D10">
    <cfRule type="cellIs" dxfId="4941" priority="5474" operator="lessThan">
      <formula>0</formula>
    </cfRule>
  </conditionalFormatting>
  <conditionalFormatting sqref="D9">
    <cfRule type="cellIs" dxfId="4940" priority="5473" operator="lessThan">
      <formula>0</formula>
    </cfRule>
  </conditionalFormatting>
  <conditionalFormatting sqref="D9">
    <cfRule type="cellIs" dxfId="4939" priority="5472" operator="lessThan">
      <formula>0</formula>
    </cfRule>
  </conditionalFormatting>
  <conditionalFormatting sqref="D9">
    <cfRule type="cellIs" dxfId="4938" priority="5471" operator="lessThan">
      <formula>0</formula>
    </cfRule>
  </conditionalFormatting>
  <conditionalFormatting sqref="D10">
    <cfRule type="cellIs" dxfId="4937" priority="5470" operator="lessThan">
      <formula>0</formula>
    </cfRule>
  </conditionalFormatting>
  <conditionalFormatting sqref="D9">
    <cfRule type="cellIs" dxfId="4936" priority="5469" operator="lessThan">
      <formula>0</formula>
    </cfRule>
  </conditionalFormatting>
  <conditionalFormatting sqref="D9">
    <cfRule type="cellIs" dxfId="4935" priority="5468" operator="lessThan">
      <formula>0</formula>
    </cfRule>
  </conditionalFormatting>
  <conditionalFormatting sqref="D9">
    <cfRule type="cellIs" dxfId="4934" priority="5467" operator="lessThan">
      <formula>0</formula>
    </cfRule>
  </conditionalFormatting>
  <conditionalFormatting sqref="D9">
    <cfRule type="cellIs" dxfId="4933" priority="5466" operator="lessThan">
      <formula>0</formula>
    </cfRule>
  </conditionalFormatting>
  <conditionalFormatting sqref="D10">
    <cfRule type="cellIs" dxfId="4932" priority="5465" operator="lessThan">
      <formula>0</formula>
    </cfRule>
  </conditionalFormatting>
  <conditionalFormatting sqref="D10">
    <cfRule type="cellIs" dxfId="4931" priority="5464" operator="lessThan">
      <formula>0</formula>
    </cfRule>
  </conditionalFormatting>
  <conditionalFormatting sqref="D9">
    <cfRule type="cellIs" dxfId="4930" priority="5463" operator="lessThan">
      <formula>0</formula>
    </cfRule>
  </conditionalFormatting>
  <conditionalFormatting sqref="D10">
    <cfRule type="cellIs" dxfId="4929" priority="5462" operator="lessThan">
      <formula>0</formula>
    </cfRule>
  </conditionalFormatting>
  <conditionalFormatting sqref="D9">
    <cfRule type="cellIs" dxfId="4928" priority="5461" operator="lessThan">
      <formula>0</formula>
    </cfRule>
  </conditionalFormatting>
  <conditionalFormatting sqref="D9">
    <cfRule type="cellIs" dxfId="4927" priority="5460" operator="lessThan">
      <formula>0</formula>
    </cfRule>
  </conditionalFormatting>
  <conditionalFormatting sqref="D10">
    <cfRule type="cellIs" dxfId="4926" priority="5459" operator="lessThan">
      <formula>0</formula>
    </cfRule>
  </conditionalFormatting>
  <conditionalFormatting sqref="D9">
    <cfRule type="cellIs" dxfId="4925" priority="5458" operator="lessThan">
      <formula>0</formula>
    </cfRule>
  </conditionalFormatting>
  <conditionalFormatting sqref="D9">
    <cfRule type="cellIs" dxfId="4924" priority="5457" operator="lessThan">
      <formula>0</formula>
    </cfRule>
  </conditionalFormatting>
  <conditionalFormatting sqref="D9">
    <cfRule type="cellIs" dxfId="4923" priority="5456" operator="lessThan">
      <formula>0</formula>
    </cfRule>
  </conditionalFormatting>
  <conditionalFormatting sqref="D10">
    <cfRule type="cellIs" dxfId="4922" priority="5455" operator="lessThan">
      <formula>0</formula>
    </cfRule>
  </conditionalFormatting>
  <conditionalFormatting sqref="D9">
    <cfRule type="cellIs" dxfId="4921" priority="5454" operator="lessThan">
      <formula>0</formula>
    </cfRule>
  </conditionalFormatting>
  <conditionalFormatting sqref="D9">
    <cfRule type="cellIs" dxfId="4920" priority="5453" operator="lessThan">
      <formula>0</formula>
    </cfRule>
  </conditionalFormatting>
  <conditionalFormatting sqref="D9">
    <cfRule type="cellIs" dxfId="4919" priority="5452" operator="lessThan">
      <formula>0</formula>
    </cfRule>
  </conditionalFormatting>
  <conditionalFormatting sqref="D9">
    <cfRule type="cellIs" dxfId="4918" priority="5451" operator="lessThan">
      <formula>0</formula>
    </cfRule>
  </conditionalFormatting>
  <conditionalFormatting sqref="D10">
    <cfRule type="cellIs" dxfId="4917" priority="5450" operator="lessThan">
      <formula>0</formula>
    </cfRule>
  </conditionalFormatting>
  <conditionalFormatting sqref="D9">
    <cfRule type="cellIs" dxfId="4916" priority="5449" operator="lessThan">
      <formula>0</formula>
    </cfRule>
  </conditionalFormatting>
  <conditionalFormatting sqref="D9">
    <cfRule type="cellIs" dxfId="4915" priority="5448" operator="lessThan">
      <formula>0</formula>
    </cfRule>
  </conditionalFormatting>
  <conditionalFormatting sqref="D9">
    <cfRule type="cellIs" dxfId="4914" priority="5447" operator="lessThan">
      <formula>0</formula>
    </cfRule>
  </conditionalFormatting>
  <conditionalFormatting sqref="D9">
    <cfRule type="cellIs" dxfId="4913" priority="5446" operator="lessThan">
      <formula>0</formula>
    </cfRule>
  </conditionalFormatting>
  <conditionalFormatting sqref="D9">
    <cfRule type="cellIs" dxfId="4912" priority="5445" operator="lessThan">
      <formula>0</formula>
    </cfRule>
  </conditionalFormatting>
  <conditionalFormatting sqref="D10">
    <cfRule type="cellIs" dxfId="4911" priority="5444" operator="lessThan">
      <formula>0</formula>
    </cfRule>
  </conditionalFormatting>
  <conditionalFormatting sqref="D10">
    <cfRule type="cellIs" dxfId="4910" priority="5443" operator="lessThan">
      <formula>0</formula>
    </cfRule>
  </conditionalFormatting>
  <conditionalFormatting sqref="D9">
    <cfRule type="cellIs" dxfId="4909" priority="5442" operator="lessThan">
      <formula>0</formula>
    </cfRule>
  </conditionalFormatting>
  <conditionalFormatting sqref="D10">
    <cfRule type="cellIs" dxfId="4908" priority="5441" operator="lessThan">
      <formula>0</formula>
    </cfRule>
  </conditionalFormatting>
  <conditionalFormatting sqref="D9">
    <cfRule type="cellIs" dxfId="4907" priority="5440" operator="lessThan">
      <formula>0</formula>
    </cfRule>
  </conditionalFormatting>
  <conditionalFormatting sqref="D9">
    <cfRule type="cellIs" dxfId="4906" priority="5439" operator="lessThan">
      <formula>0</formula>
    </cfRule>
  </conditionalFormatting>
  <conditionalFormatting sqref="D10">
    <cfRule type="cellIs" dxfId="4905" priority="5438" operator="lessThan">
      <formula>0</formula>
    </cfRule>
  </conditionalFormatting>
  <conditionalFormatting sqref="D9">
    <cfRule type="cellIs" dxfId="4904" priority="5437" operator="lessThan">
      <formula>0</formula>
    </cfRule>
  </conditionalFormatting>
  <conditionalFormatting sqref="D9">
    <cfRule type="cellIs" dxfId="4903" priority="5436" operator="lessThan">
      <formula>0</formula>
    </cfRule>
  </conditionalFormatting>
  <conditionalFormatting sqref="D9">
    <cfRule type="cellIs" dxfId="4902" priority="5435" operator="lessThan">
      <formula>0</formula>
    </cfRule>
  </conditionalFormatting>
  <conditionalFormatting sqref="D10">
    <cfRule type="cellIs" dxfId="4901" priority="5434" operator="lessThan">
      <formula>0</formula>
    </cfRule>
  </conditionalFormatting>
  <conditionalFormatting sqref="D9">
    <cfRule type="cellIs" dxfId="4900" priority="5433" operator="lessThan">
      <formula>0</formula>
    </cfRule>
  </conditionalFormatting>
  <conditionalFormatting sqref="D9">
    <cfRule type="cellIs" dxfId="4899" priority="5432" operator="lessThan">
      <formula>0</formula>
    </cfRule>
  </conditionalFormatting>
  <conditionalFormatting sqref="D9">
    <cfRule type="cellIs" dxfId="4898" priority="5431" operator="lessThan">
      <formula>0</formula>
    </cfRule>
  </conditionalFormatting>
  <conditionalFormatting sqref="D9">
    <cfRule type="cellIs" dxfId="4897" priority="5430" operator="lessThan">
      <formula>0</formula>
    </cfRule>
  </conditionalFormatting>
  <conditionalFormatting sqref="D10">
    <cfRule type="cellIs" dxfId="4896" priority="5429" operator="lessThan">
      <formula>0</formula>
    </cfRule>
  </conditionalFormatting>
  <conditionalFormatting sqref="D9">
    <cfRule type="cellIs" dxfId="4895" priority="5428" operator="lessThan">
      <formula>0</formula>
    </cfRule>
  </conditionalFormatting>
  <conditionalFormatting sqref="D9">
    <cfRule type="cellIs" dxfId="4894" priority="5427" operator="lessThan">
      <formula>0</formula>
    </cfRule>
  </conditionalFormatting>
  <conditionalFormatting sqref="D9">
    <cfRule type="cellIs" dxfId="4893" priority="5426" operator="lessThan">
      <formula>0</formula>
    </cfRule>
  </conditionalFormatting>
  <conditionalFormatting sqref="D9">
    <cfRule type="cellIs" dxfId="4892" priority="5425" operator="lessThan">
      <formula>0</formula>
    </cfRule>
  </conditionalFormatting>
  <conditionalFormatting sqref="D9">
    <cfRule type="cellIs" dxfId="4891" priority="5424" operator="lessThan">
      <formula>0</formula>
    </cfRule>
  </conditionalFormatting>
  <conditionalFormatting sqref="D10">
    <cfRule type="cellIs" dxfId="4890" priority="5423" operator="lessThan">
      <formula>0</formula>
    </cfRule>
  </conditionalFormatting>
  <conditionalFormatting sqref="D9">
    <cfRule type="cellIs" dxfId="4889" priority="5422" operator="lessThan">
      <formula>0</formula>
    </cfRule>
  </conditionalFormatting>
  <conditionalFormatting sqref="D9">
    <cfRule type="cellIs" dxfId="4888" priority="5421" operator="lessThan">
      <formula>0</formula>
    </cfRule>
  </conditionalFormatting>
  <conditionalFormatting sqref="D9">
    <cfRule type="cellIs" dxfId="4887" priority="5420" operator="lessThan">
      <formula>0</formula>
    </cfRule>
  </conditionalFormatting>
  <conditionalFormatting sqref="D9">
    <cfRule type="cellIs" dxfId="4886" priority="5419" operator="lessThan">
      <formula>0</formula>
    </cfRule>
  </conditionalFormatting>
  <conditionalFormatting sqref="D9">
    <cfRule type="cellIs" dxfId="4885" priority="5418" operator="lessThan">
      <formula>0</formula>
    </cfRule>
  </conditionalFormatting>
  <conditionalFormatting sqref="D9">
    <cfRule type="cellIs" dxfId="4884" priority="5417" operator="lessThan">
      <formula>0</formula>
    </cfRule>
  </conditionalFormatting>
  <conditionalFormatting sqref="D10">
    <cfRule type="cellIs" dxfId="4883" priority="5416" operator="lessThan">
      <formula>0</formula>
    </cfRule>
  </conditionalFormatting>
  <conditionalFormatting sqref="D10">
    <cfRule type="cellIs" dxfId="4882" priority="5415" operator="lessThan">
      <formula>0</formula>
    </cfRule>
  </conditionalFormatting>
  <conditionalFormatting sqref="D9">
    <cfRule type="cellIs" dxfId="4881" priority="5414" operator="lessThan">
      <formula>0</formula>
    </cfRule>
  </conditionalFormatting>
  <conditionalFormatting sqref="D10">
    <cfRule type="cellIs" dxfId="4880" priority="5413" operator="lessThan">
      <formula>0</formula>
    </cfRule>
  </conditionalFormatting>
  <conditionalFormatting sqref="D9">
    <cfRule type="cellIs" dxfId="4879" priority="5412" operator="lessThan">
      <formula>0</formula>
    </cfRule>
  </conditionalFormatting>
  <conditionalFormatting sqref="D9">
    <cfRule type="cellIs" dxfId="4878" priority="5411" operator="lessThan">
      <formula>0</formula>
    </cfRule>
  </conditionalFormatting>
  <conditionalFormatting sqref="D10">
    <cfRule type="cellIs" dxfId="4877" priority="5410" operator="lessThan">
      <formula>0</formula>
    </cfRule>
  </conditionalFormatting>
  <conditionalFormatting sqref="D9">
    <cfRule type="cellIs" dxfId="4876" priority="5409" operator="lessThan">
      <formula>0</formula>
    </cfRule>
  </conditionalFormatting>
  <conditionalFormatting sqref="D9">
    <cfRule type="cellIs" dxfId="4875" priority="5408" operator="lessThan">
      <formula>0</formula>
    </cfRule>
  </conditionalFormatting>
  <conditionalFormatting sqref="D9">
    <cfRule type="cellIs" dxfId="4874" priority="5407" operator="lessThan">
      <formula>0</formula>
    </cfRule>
  </conditionalFormatting>
  <conditionalFormatting sqref="D10">
    <cfRule type="cellIs" dxfId="4873" priority="5406" operator="lessThan">
      <formula>0</formula>
    </cfRule>
  </conditionalFormatting>
  <conditionalFormatting sqref="D9">
    <cfRule type="cellIs" dxfId="4872" priority="5405" operator="lessThan">
      <formula>0</formula>
    </cfRule>
  </conditionalFormatting>
  <conditionalFormatting sqref="D9">
    <cfRule type="cellIs" dxfId="4871" priority="5404" operator="lessThan">
      <formula>0</formula>
    </cfRule>
  </conditionalFormatting>
  <conditionalFormatting sqref="D9">
    <cfRule type="cellIs" dxfId="4870" priority="5403" operator="lessThan">
      <formula>0</formula>
    </cfRule>
  </conditionalFormatting>
  <conditionalFormatting sqref="D9">
    <cfRule type="cellIs" dxfId="4869" priority="5402" operator="lessThan">
      <formula>0</formula>
    </cfRule>
  </conditionalFormatting>
  <conditionalFormatting sqref="D10">
    <cfRule type="cellIs" dxfId="4868" priority="5401" operator="lessThan">
      <formula>0</formula>
    </cfRule>
  </conditionalFormatting>
  <conditionalFormatting sqref="D9">
    <cfRule type="cellIs" dxfId="4867" priority="5400" operator="lessThan">
      <formula>0</formula>
    </cfRule>
  </conditionalFormatting>
  <conditionalFormatting sqref="D9">
    <cfRule type="cellIs" dxfId="4866" priority="5399" operator="lessThan">
      <formula>0</formula>
    </cfRule>
  </conditionalFormatting>
  <conditionalFormatting sqref="D9">
    <cfRule type="cellIs" dxfId="4865" priority="5398" operator="lessThan">
      <formula>0</formula>
    </cfRule>
  </conditionalFormatting>
  <conditionalFormatting sqref="D9">
    <cfRule type="cellIs" dxfId="4864" priority="5397" operator="lessThan">
      <formula>0</formula>
    </cfRule>
  </conditionalFormatting>
  <conditionalFormatting sqref="D9">
    <cfRule type="cellIs" dxfId="4863" priority="5396" operator="lessThan">
      <formula>0</formula>
    </cfRule>
  </conditionalFormatting>
  <conditionalFormatting sqref="D10">
    <cfRule type="cellIs" dxfId="4862" priority="5395" operator="lessThan">
      <formula>0</formula>
    </cfRule>
  </conditionalFormatting>
  <conditionalFormatting sqref="D9">
    <cfRule type="cellIs" dxfId="4861" priority="5394" operator="lessThan">
      <formula>0</formula>
    </cfRule>
  </conditionalFormatting>
  <conditionalFormatting sqref="D9">
    <cfRule type="cellIs" dxfId="4860" priority="5393" operator="lessThan">
      <formula>0</formula>
    </cfRule>
  </conditionalFormatting>
  <conditionalFormatting sqref="D9">
    <cfRule type="cellIs" dxfId="4859" priority="5392" operator="lessThan">
      <formula>0</formula>
    </cfRule>
  </conditionalFormatting>
  <conditionalFormatting sqref="D9">
    <cfRule type="cellIs" dxfId="4858" priority="5391" operator="lessThan">
      <formula>0</formula>
    </cfRule>
  </conditionalFormatting>
  <conditionalFormatting sqref="D9">
    <cfRule type="cellIs" dxfId="4857" priority="5390" operator="lessThan">
      <formula>0</formula>
    </cfRule>
  </conditionalFormatting>
  <conditionalFormatting sqref="D9">
    <cfRule type="cellIs" dxfId="4856" priority="5389" operator="lessThan">
      <formula>0</formula>
    </cfRule>
  </conditionalFormatting>
  <conditionalFormatting sqref="D10">
    <cfRule type="cellIs" dxfId="4855" priority="5388" operator="lessThan">
      <formula>0</formula>
    </cfRule>
  </conditionalFormatting>
  <conditionalFormatting sqref="D9">
    <cfRule type="cellIs" dxfId="4854" priority="5387" operator="lessThan">
      <formula>0</formula>
    </cfRule>
  </conditionalFormatting>
  <conditionalFormatting sqref="D9">
    <cfRule type="cellIs" dxfId="4853" priority="5386" operator="lessThan">
      <formula>0</formula>
    </cfRule>
  </conditionalFormatting>
  <conditionalFormatting sqref="D9">
    <cfRule type="cellIs" dxfId="4852" priority="5385" operator="lessThan">
      <formula>0</formula>
    </cfRule>
  </conditionalFormatting>
  <conditionalFormatting sqref="D9">
    <cfRule type="cellIs" dxfId="4851" priority="5384" operator="lessThan">
      <formula>0</formula>
    </cfRule>
  </conditionalFormatting>
  <conditionalFormatting sqref="D9">
    <cfRule type="cellIs" dxfId="4850" priority="5383" operator="lessThan">
      <formula>0</formula>
    </cfRule>
  </conditionalFormatting>
  <conditionalFormatting sqref="D9">
    <cfRule type="cellIs" dxfId="4849" priority="5382" operator="lessThan">
      <formula>0</formula>
    </cfRule>
  </conditionalFormatting>
  <conditionalFormatting sqref="D9">
    <cfRule type="cellIs" dxfId="4848" priority="5381" operator="lessThan">
      <formula>0</formula>
    </cfRule>
  </conditionalFormatting>
  <conditionalFormatting sqref="D10:D12">
    <cfRule type="cellIs" dxfId="4847" priority="5380" operator="lessThan">
      <formula>0</formula>
    </cfRule>
  </conditionalFormatting>
  <conditionalFormatting sqref="E10:E12">
    <cfRule type="cellIs" dxfId="4846" priority="5379" operator="lessThan">
      <formula>0</formula>
    </cfRule>
  </conditionalFormatting>
  <conditionalFormatting sqref="D12">
    <cfRule type="cellIs" dxfId="4845" priority="5378" operator="lessThan">
      <formula>0</formula>
    </cfRule>
  </conditionalFormatting>
  <conditionalFormatting sqref="D12">
    <cfRule type="cellIs" dxfId="4844" priority="5377" operator="lessThan">
      <formula>0</formula>
    </cfRule>
  </conditionalFormatting>
  <conditionalFormatting sqref="D12">
    <cfRule type="cellIs" dxfId="4843" priority="5376" operator="lessThan">
      <formula>0</formula>
    </cfRule>
  </conditionalFormatting>
  <conditionalFormatting sqref="D12">
    <cfRule type="cellIs" dxfId="4842" priority="5375" operator="lessThan">
      <formula>0</formula>
    </cfRule>
  </conditionalFormatting>
  <conditionalFormatting sqref="D12">
    <cfRule type="cellIs" dxfId="4841" priority="5374" operator="lessThan">
      <formula>0</formula>
    </cfRule>
  </conditionalFormatting>
  <conditionalFormatting sqref="D11">
    <cfRule type="cellIs" dxfId="4840" priority="5373" operator="lessThan">
      <formula>0</formula>
    </cfRule>
  </conditionalFormatting>
  <conditionalFormatting sqref="D12">
    <cfRule type="cellIs" dxfId="4839" priority="5372" operator="lessThan">
      <formula>0</formula>
    </cfRule>
  </conditionalFormatting>
  <conditionalFormatting sqref="D12">
    <cfRule type="cellIs" dxfId="4838" priority="5371" operator="lessThan">
      <formula>0</formula>
    </cfRule>
  </conditionalFormatting>
  <conditionalFormatting sqref="D12">
    <cfRule type="cellIs" dxfId="4837" priority="5370" operator="lessThan">
      <formula>0</formula>
    </cfRule>
  </conditionalFormatting>
  <conditionalFormatting sqref="D12">
    <cfRule type="cellIs" dxfId="4836" priority="5369" operator="lessThan">
      <formula>0</formula>
    </cfRule>
  </conditionalFormatting>
  <conditionalFormatting sqref="D11">
    <cfRule type="cellIs" dxfId="4835" priority="5368" operator="lessThan">
      <formula>0</formula>
    </cfRule>
  </conditionalFormatting>
  <conditionalFormatting sqref="D12">
    <cfRule type="cellIs" dxfId="4834" priority="5367" operator="lessThan">
      <formula>0</formula>
    </cfRule>
  </conditionalFormatting>
  <conditionalFormatting sqref="D12">
    <cfRule type="cellIs" dxfId="4833" priority="5366" operator="lessThan">
      <formula>0</formula>
    </cfRule>
  </conditionalFormatting>
  <conditionalFormatting sqref="D12">
    <cfRule type="cellIs" dxfId="4832" priority="5365" operator="lessThan">
      <formula>0</formula>
    </cfRule>
  </conditionalFormatting>
  <conditionalFormatting sqref="D11">
    <cfRule type="cellIs" dxfId="4831" priority="5364" operator="lessThan">
      <formula>0</formula>
    </cfRule>
  </conditionalFormatting>
  <conditionalFormatting sqref="D12">
    <cfRule type="cellIs" dxfId="4830" priority="5363" operator="lessThan">
      <formula>0</formula>
    </cfRule>
  </conditionalFormatting>
  <conditionalFormatting sqref="D12">
    <cfRule type="cellIs" dxfId="4829" priority="5362" operator="lessThan">
      <formula>0</formula>
    </cfRule>
  </conditionalFormatting>
  <conditionalFormatting sqref="D11">
    <cfRule type="cellIs" dxfId="4828" priority="5361" operator="lessThan">
      <formula>0</formula>
    </cfRule>
  </conditionalFormatting>
  <conditionalFormatting sqref="D12">
    <cfRule type="cellIs" dxfId="4827" priority="5360" operator="lessThan">
      <formula>0</formula>
    </cfRule>
  </conditionalFormatting>
  <conditionalFormatting sqref="D11">
    <cfRule type="cellIs" dxfId="4826" priority="5359" operator="lessThan">
      <formula>0</formula>
    </cfRule>
  </conditionalFormatting>
  <conditionalFormatting sqref="D11">
    <cfRule type="cellIs" dxfId="4825" priority="5358" operator="lessThan">
      <formula>0</formula>
    </cfRule>
  </conditionalFormatting>
  <conditionalFormatting sqref="D12">
    <cfRule type="cellIs" dxfId="4824" priority="5357" operator="lessThan">
      <formula>0</formula>
    </cfRule>
  </conditionalFormatting>
  <conditionalFormatting sqref="D12">
    <cfRule type="cellIs" dxfId="4823" priority="5356" operator="lessThan">
      <formula>0</formula>
    </cfRule>
  </conditionalFormatting>
  <conditionalFormatting sqref="D12">
    <cfRule type="cellIs" dxfId="4822" priority="5355" operator="lessThan">
      <formula>0</formula>
    </cfRule>
  </conditionalFormatting>
  <conditionalFormatting sqref="D12">
    <cfRule type="cellIs" dxfId="4821" priority="5354" operator="lessThan">
      <formula>0</formula>
    </cfRule>
  </conditionalFormatting>
  <conditionalFormatting sqref="D11">
    <cfRule type="cellIs" dxfId="4820" priority="5353" operator="lessThan">
      <formula>0</formula>
    </cfRule>
  </conditionalFormatting>
  <conditionalFormatting sqref="D12">
    <cfRule type="cellIs" dxfId="4819" priority="5352" operator="lessThan">
      <formula>0</formula>
    </cfRule>
  </conditionalFormatting>
  <conditionalFormatting sqref="D12">
    <cfRule type="cellIs" dxfId="4818" priority="5351" operator="lessThan">
      <formula>0</formula>
    </cfRule>
  </conditionalFormatting>
  <conditionalFormatting sqref="D12">
    <cfRule type="cellIs" dxfId="4817" priority="5350" operator="lessThan">
      <formula>0</formula>
    </cfRule>
  </conditionalFormatting>
  <conditionalFormatting sqref="D11">
    <cfRule type="cellIs" dxfId="4816" priority="5349" operator="lessThan">
      <formula>0</formula>
    </cfRule>
  </conditionalFormatting>
  <conditionalFormatting sqref="D12">
    <cfRule type="cellIs" dxfId="4815" priority="5348" operator="lessThan">
      <formula>0</formula>
    </cfRule>
  </conditionalFormatting>
  <conditionalFormatting sqref="D12">
    <cfRule type="cellIs" dxfId="4814" priority="5347" operator="lessThan">
      <formula>0</formula>
    </cfRule>
  </conditionalFormatting>
  <conditionalFormatting sqref="D11">
    <cfRule type="cellIs" dxfId="4813" priority="5346" operator="lessThan">
      <formula>0</formula>
    </cfRule>
  </conditionalFormatting>
  <conditionalFormatting sqref="D12">
    <cfRule type="cellIs" dxfId="4812" priority="5345" operator="lessThan">
      <formula>0</formula>
    </cfRule>
  </conditionalFormatting>
  <conditionalFormatting sqref="D11">
    <cfRule type="cellIs" dxfId="4811" priority="5344" operator="lessThan">
      <formula>0</formula>
    </cfRule>
  </conditionalFormatting>
  <conditionalFormatting sqref="D11">
    <cfRule type="cellIs" dxfId="4810" priority="5343" operator="lessThan">
      <formula>0</formula>
    </cfRule>
  </conditionalFormatting>
  <conditionalFormatting sqref="D12">
    <cfRule type="cellIs" dxfId="4809" priority="5342" operator="lessThan">
      <formula>0</formula>
    </cfRule>
  </conditionalFormatting>
  <conditionalFormatting sqref="D12">
    <cfRule type="cellIs" dxfId="4808" priority="5341" operator="lessThan">
      <formula>0</formula>
    </cfRule>
  </conditionalFormatting>
  <conditionalFormatting sqref="D12">
    <cfRule type="cellIs" dxfId="4807" priority="5340" operator="lessThan">
      <formula>0</formula>
    </cfRule>
  </conditionalFormatting>
  <conditionalFormatting sqref="D11">
    <cfRule type="cellIs" dxfId="4806" priority="5339" operator="lessThan">
      <formula>0</formula>
    </cfRule>
  </conditionalFormatting>
  <conditionalFormatting sqref="D12">
    <cfRule type="cellIs" dxfId="4805" priority="5338" operator="lessThan">
      <formula>0</formula>
    </cfRule>
  </conditionalFormatting>
  <conditionalFormatting sqref="D12">
    <cfRule type="cellIs" dxfId="4804" priority="5337" operator="lessThan">
      <formula>0</formula>
    </cfRule>
  </conditionalFormatting>
  <conditionalFormatting sqref="D11">
    <cfRule type="cellIs" dxfId="4803" priority="5336" operator="lessThan">
      <formula>0</formula>
    </cfRule>
  </conditionalFormatting>
  <conditionalFormatting sqref="D12">
    <cfRule type="cellIs" dxfId="4802" priority="5335" operator="lessThan">
      <formula>0</formula>
    </cfRule>
  </conditionalFormatting>
  <conditionalFormatting sqref="D11">
    <cfRule type="cellIs" dxfId="4801" priority="5334" operator="lessThan">
      <formula>0</formula>
    </cfRule>
  </conditionalFormatting>
  <conditionalFormatting sqref="D11">
    <cfRule type="cellIs" dxfId="4800" priority="5333" operator="lessThan">
      <formula>0</formula>
    </cfRule>
  </conditionalFormatting>
  <conditionalFormatting sqref="D12">
    <cfRule type="cellIs" dxfId="4799" priority="5332" operator="lessThan">
      <formula>0</formula>
    </cfRule>
  </conditionalFormatting>
  <conditionalFormatting sqref="D12">
    <cfRule type="cellIs" dxfId="4798" priority="5331" operator="lessThan">
      <formula>0</formula>
    </cfRule>
  </conditionalFormatting>
  <conditionalFormatting sqref="D11">
    <cfRule type="cellIs" dxfId="4797" priority="5330" operator="lessThan">
      <formula>0</formula>
    </cfRule>
  </conditionalFormatting>
  <conditionalFormatting sqref="D12">
    <cfRule type="cellIs" dxfId="4796" priority="5329" operator="lessThan">
      <formula>0</formula>
    </cfRule>
  </conditionalFormatting>
  <conditionalFormatting sqref="D11">
    <cfRule type="cellIs" dxfId="4795" priority="5328" operator="lessThan">
      <formula>0</formula>
    </cfRule>
  </conditionalFormatting>
  <conditionalFormatting sqref="D11">
    <cfRule type="cellIs" dxfId="4794" priority="5327" operator="lessThan">
      <formula>0</formula>
    </cfRule>
  </conditionalFormatting>
  <conditionalFormatting sqref="D12">
    <cfRule type="cellIs" dxfId="4793" priority="5326" operator="lessThan">
      <formula>0</formula>
    </cfRule>
  </conditionalFormatting>
  <conditionalFormatting sqref="D11">
    <cfRule type="cellIs" dxfId="4792" priority="5325" operator="lessThan">
      <formula>0</formula>
    </cfRule>
  </conditionalFormatting>
  <conditionalFormatting sqref="D11">
    <cfRule type="cellIs" dxfId="4791" priority="5324" operator="lessThan">
      <formula>0</formula>
    </cfRule>
  </conditionalFormatting>
  <conditionalFormatting sqref="D11">
    <cfRule type="cellIs" dxfId="4790" priority="5323" operator="lessThan">
      <formula>0</formula>
    </cfRule>
  </conditionalFormatting>
  <conditionalFormatting sqref="D12">
    <cfRule type="cellIs" dxfId="4789" priority="5322" operator="lessThan">
      <formula>0</formula>
    </cfRule>
  </conditionalFormatting>
  <conditionalFormatting sqref="D12">
    <cfRule type="cellIs" dxfId="4788" priority="5321" operator="lessThan">
      <formula>0</formula>
    </cfRule>
  </conditionalFormatting>
  <conditionalFormatting sqref="D12">
    <cfRule type="cellIs" dxfId="4787" priority="5320" operator="lessThan">
      <formula>0</formula>
    </cfRule>
  </conditionalFormatting>
  <conditionalFormatting sqref="D12">
    <cfRule type="cellIs" dxfId="4786" priority="5319" operator="lessThan">
      <formula>0</formula>
    </cfRule>
  </conditionalFormatting>
  <conditionalFormatting sqref="D11">
    <cfRule type="cellIs" dxfId="4785" priority="5318" operator="lessThan">
      <formula>0</formula>
    </cfRule>
  </conditionalFormatting>
  <conditionalFormatting sqref="D12">
    <cfRule type="cellIs" dxfId="4784" priority="5317" operator="lessThan">
      <formula>0</formula>
    </cfRule>
  </conditionalFormatting>
  <conditionalFormatting sqref="D12">
    <cfRule type="cellIs" dxfId="4783" priority="5316" operator="lessThan">
      <formula>0</formula>
    </cfRule>
  </conditionalFormatting>
  <conditionalFormatting sqref="D12">
    <cfRule type="cellIs" dxfId="4782" priority="5315" operator="lessThan">
      <formula>0</formula>
    </cfRule>
  </conditionalFormatting>
  <conditionalFormatting sqref="D11">
    <cfRule type="cellIs" dxfId="4781" priority="5314" operator="lessThan">
      <formula>0</formula>
    </cfRule>
  </conditionalFormatting>
  <conditionalFormatting sqref="D12">
    <cfRule type="cellIs" dxfId="4780" priority="5313" operator="lessThan">
      <formula>0</formula>
    </cfRule>
  </conditionalFormatting>
  <conditionalFormatting sqref="D12">
    <cfRule type="cellIs" dxfId="4779" priority="5312" operator="lessThan">
      <formula>0</formula>
    </cfRule>
  </conditionalFormatting>
  <conditionalFormatting sqref="D11">
    <cfRule type="cellIs" dxfId="4778" priority="5311" operator="lessThan">
      <formula>0</formula>
    </cfRule>
  </conditionalFormatting>
  <conditionalFormatting sqref="D12">
    <cfRule type="cellIs" dxfId="4777" priority="5310" operator="lessThan">
      <formula>0</formula>
    </cfRule>
  </conditionalFormatting>
  <conditionalFormatting sqref="D11">
    <cfRule type="cellIs" dxfId="4776" priority="5309" operator="lessThan">
      <formula>0</formula>
    </cfRule>
  </conditionalFormatting>
  <conditionalFormatting sqref="D11">
    <cfRule type="cellIs" dxfId="4775" priority="5308" operator="lessThan">
      <formula>0</formula>
    </cfRule>
  </conditionalFormatting>
  <conditionalFormatting sqref="D12">
    <cfRule type="cellIs" dxfId="4774" priority="5307" operator="lessThan">
      <formula>0</formula>
    </cfRule>
  </conditionalFormatting>
  <conditionalFormatting sqref="D12">
    <cfRule type="cellIs" dxfId="4773" priority="5306" operator="lessThan">
      <formula>0</formula>
    </cfRule>
  </conditionalFormatting>
  <conditionalFormatting sqref="D12">
    <cfRule type="cellIs" dxfId="4772" priority="5305" operator="lessThan">
      <formula>0</formula>
    </cfRule>
  </conditionalFormatting>
  <conditionalFormatting sqref="D11">
    <cfRule type="cellIs" dxfId="4771" priority="5304" operator="lessThan">
      <formula>0</formula>
    </cfRule>
  </conditionalFormatting>
  <conditionalFormatting sqref="D12">
    <cfRule type="cellIs" dxfId="4770" priority="5303" operator="lessThan">
      <formula>0</formula>
    </cfRule>
  </conditionalFormatting>
  <conditionalFormatting sqref="D12">
    <cfRule type="cellIs" dxfId="4769" priority="5302" operator="lessThan">
      <formula>0</formula>
    </cfRule>
  </conditionalFormatting>
  <conditionalFormatting sqref="D11">
    <cfRule type="cellIs" dxfId="4768" priority="5301" operator="lessThan">
      <formula>0</formula>
    </cfRule>
  </conditionalFormatting>
  <conditionalFormatting sqref="D12">
    <cfRule type="cellIs" dxfId="4767" priority="5300" operator="lessThan">
      <formula>0</formula>
    </cfRule>
  </conditionalFormatting>
  <conditionalFormatting sqref="D11">
    <cfRule type="cellIs" dxfId="4766" priority="5299" operator="lessThan">
      <formula>0</formula>
    </cfRule>
  </conditionalFormatting>
  <conditionalFormatting sqref="D11">
    <cfRule type="cellIs" dxfId="4765" priority="5298" operator="lessThan">
      <formula>0</formula>
    </cfRule>
  </conditionalFormatting>
  <conditionalFormatting sqref="D12">
    <cfRule type="cellIs" dxfId="4764" priority="5297" operator="lessThan">
      <formula>0</formula>
    </cfRule>
  </conditionalFormatting>
  <conditionalFormatting sqref="D12">
    <cfRule type="cellIs" dxfId="4763" priority="5296" operator="lessThan">
      <formula>0</formula>
    </cfRule>
  </conditionalFormatting>
  <conditionalFormatting sqref="D11">
    <cfRule type="cellIs" dxfId="4762" priority="5295" operator="lessThan">
      <formula>0</formula>
    </cfRule>
  </conditionalFormatting>
  <conditionalFormatting sqref="D12">
    <cfRule type="cellIs" dxfId="4761" priority="5294" operator="lessThan">
      <formula>0</formula>
    </cfRule>
  </conditionalFormatting>
  <conditionalFormatting sqref="D11">
    <cfRule type="cellIs" dxfId="4760" priority="5293" operator="lessThan">
      <formula>0</formula>
    </cfRule>
  </conditionalFormatting>
  <conditionalFormatting sqref="D11">
    <cfRule type="cellIs" dxfId="4759" priority="5292" operator="lessThan">
      <formula>0</formula>
    </cfRule>
  </conditionalFormatting>
  <conditionalFormatting sqref="D12">
    <cfRule type="cellIs" dxfId="4758" priority="5291" operator="lessThan">
      <formula>0</formula>
    </cfRule>
  </conditionalFormatting>
  <conditionalFormatting sqref="D11">
    <cfRule type="cellIs" dxfId="4757" priority="5290" operator="lessThan">
      <formula>0</formula>
    </cfRule>
  </conditionalFormatting>
  <conditionalFormatting sqref="D11">
    <cfRule type="cellIs" dxfId="4756" priority="5289" operator="lessThan">
      <formula>0</formula>
    </cfRule>
  </conditionalFormatting>
  <conditionalFormatting sqref="D11">
    <cfRule type="cellIs" dxfId="4755" priority="5288" operator="lessThan">
      <formula>0</formula>
    </cfRule>
  </conditionalFormatting>
  <conditionalFormatting sqref="D12">
    <cfRule type="cellIs" dxfId="4754" priority="5287" operator="lessThan">
      <formula>0</formula>
    </cfRule>
  </conditionalFormatting>
  <conditionalFormatting sqref="D12">
    <cfRule type="cellIs" dxfId="4753" priority="5286" operator="lessThan">
      <formula>0</formula>
    </cfRule>
  </conditionalFormatting>
  <conditionalFormatting sqref="D12">
    <cfRule type="cellIs" dxfId="4752" priority="5285" operator="lessThan">
      <formula>0</formula>
    </cfRule>
  </conditionalFormatting>
  <conditionalFormatting sqref="D11">
    <cfRule type="cellIs" dxfId="4751" priority="5284" operator="lessThan">
      <formula>0</formula>
    </cfRule>
  </conditionalFormatting>
  <conditionalFormatting sqref="D12">
    <cfRule type="cellIs" dxfId="4750" priority="5283" operator="lessThan">
      <formula>0</formula>
    </cfRule>
  </conditionalFormatting>
  <conditionalFormatting sqref="D12">
    <cfRule type="cellIs" dxfId="4749" priority="5282" operator="lessThan">
      <formula>0</formula>
    </cfRule>
  </conditionalFormatting>
  <conditionalFormatting sqref="D11">
    <cfRule type="cellIs" dxfId="4748" priority="5281" operator="lessThan">
      <formula>0</formula>
    </cfRule>
  </conditionalFormatting>
  <conditionalFormatting sqref="D12">
    <cfRule type="cellIs" dxfId="4747" priority="5280" operator="lessThan">
      <formula>0</formula>
    </cfRule>
  </conditionalFormatting>
  <conditionalFormatting sqref="D11">
    <cfRule type="cellIs" dxfId="4746" priority="5279" operator="lessThan">
      <formula>0</formula>
    </cfRule>
  </conditionalFormatting>
  <conditionalFormatting sqref="D11">
    <cfRule type="cellIs" dxfId="4745" priority="5278" operator="lessThan">
      <formula>0</formula>
    </cfRule>
  </conditionalFormatting>
  <conditionalFormatting sqref="D12">
    <cfRule type="cellIs" dxfId="4744" priority="5277" operator="lessThan">
      <formula>0</formula>
    </cfRule>
  </conditionalFormatting>
  <conditionalFormatting sqref="D12">
    <cfRule type="cellIs" dxfId="4743" priority="5276" operator="lessThan">
      <formula>0</formula>
    </cfRule>
  </conditionalFormatting>
  <conditionalFormatting sqref="D11">
    <cfRule type="cellIs" dxfId="4742" priority="5275" operator="lessThan">
      <formula>0</formula>
    </cfRule>
  </conditionalFormatting>
  <conditionalFormatting sqref="D12">
    <cfRule type="cellIs" dxfId="4741" priority="5274" operator="lessThan">
      <formula>0</formula>
    </cfRule>
  </conditionalFormatting>
  <conditionalFormatting sqref="D11">
    <cfRule type="cellIs" dxfId="4740" priority="5273" operator="lessThan">
      <formula>0</formula>
    </cfRule>
  </conditionalFormatting>
  <conditionalFormatting sqref="D11">
    <cfRule type="cellIs" dxfId="4739" priority="5272" operator="lessThan">
      <formula>0</formula>
    </cfRule>
  </conditionalFormatting>
  <conditionalFormatting sqref="D12">
    <cfRule type="cellIs" dxfId="4738" priority="5271" operator="lessThan">
      <formula>0</formula>
    </cfRule>
  </conditionalFormatting>
  <conditionalFormatting sqref="D11">
    <cfRule type="cellIs" dxfId="4737" priority="5270" operator="lessThan">
      <formula>0</formula>
    </cfRule>
  </conditionalFormatting>
  <conditionalFormatting sqref="D11">
    <cfRule type="cellIs" dxfId="4736" priority="5269" operator="lessThan">
      <formula>0</formula>
    </cfRule>
  </conditionalFormatting>
  <conditionalFormatting sqref="D11">
    <cfRule type="cellIs" dxfId="4735" priority="5268" operator="lessThan">
      <formula>0</formula>
    </cfRule>
  </conditionalFormatting>
  <conditionalFormatting sqref="D12">
    <cfRule type="cellIs" dxfId="4734" priority="5267" operator="lessThan">
      <formula>0</formula>
    </cfRule>
  </conditionalFormatting>
  <conditionalFormatting sqref="D12">
    <cfRule type="cellIs" dxfId="4733" priority="5266" operator="lessThan">
      <formula>0</formula>
    </cfRule>
  </conditionalFormatting>
  <conditionalFormatting sqref="D11">
    <cfRule type="cellIs" dxfId="4732" priority="5265" operator="lessThan">
      <formula>0</formula>
    </cfRule>
  </conditionalFormatting>
  <conditionalFormatting sqref="D12">
    <cfRule type="cellIs" dxfId="4731" priority="5264" operator="lessThan">
      <formula>0</formula>
    </cfRule>
  </conditionalFormatting>
  <conditionalFormatting sqref="D11">
    <cfRule type="cellIs" dxfId="4730" priority="5263" operator="lessThan">
      <formula>0</formula>
    </cfRule>
  </conditionalFormatting>
  <conditionalFormatting sqref="D11">
    <cfRule type="cellIs" dxfId="4729" priority="5262" operator="lessThan">
      <formula>0</formula>
    </cfRule>
  </conditionalFormatting>
  <conditionalFormatting sqref="D12">
    <cfRule type="cellIs" dxfId="4728" priority="5261" operator="lessThan">
      <formula>0</formula>
    </cfRule>
  </conditionalFormatting>
  <conditionalFormatting sqref="D11">
    <cfRule type="cellIs" dxfId="4727" priority="5260" operator="lessThan">
      <formula>0</formula>
    </cfRule>
  </conditionalFormatting>
  <conditionalFormatting sqref="D11">
    <cfRule type="cellIs" dxfId="4726" priority="5259" operator="lessThan">
      <formula>0</formula>
    </cfRule>
  </conditionalFormatting>
  <conditionalFormatting sqref="D11">
    <cfRule type="cellIs" dxfId="4725" priority="5258" operator="lessThan">
      <formula>0</formula>
    </cfRule>
  </conditionalFormatting>
  <conditionalFormatting sqref="D12">
    <cfRule type="cellIs" dxfId="4724" priority="5257" operator="lessThan">
      <formula>0</formula>
    </cfRule>
  </conditionalFormatting>
  <conditionalFormatting sqref="D11">
    <cfRule type="cellIs" dxfId="4723" priority="5256" operator="lessThan">
      <formula>0</formula>
    </cfRule>
  </conditionalFormatting>
  <conditionalFormatting sqref="D11">
    <cfRule type="cellIs" dxfId="4722" priority="5255" operator="lessThan">
      <formula>0</formula>
    </cfRule>
  </conditionalFormatting>
  <conditionalFormatting sqref="D11">
    <cfRule type="cellIs" dxfId="4721" priority="5254" operator="lessThan">
      <formula>0</formula>
    </cfRule>
  </conditionalFormatting>
  <conditionalFormatting sqref="D11">
    <cfRule type="cellIs" dxfId="4720" priority="5253" operator="lessThan">
      <formula>0</formula>
    </cfRule>
  </conditionalFormatting>
  <conditionalFormatting sqref="D12">
    <cfRule type="cellIs" dxfId="4719" priority="5252" operator="lessThan">
      <formula>0</formula>
    </cfRule>
  </conditionalFormatting>
  <conditionalFormatting sqref="D12">
    <cfRule type="cellIs" dxfId="4718" priority="5251" operator="lessThan">
      <formula>0</formula>
    </cfRule>
  </conditionalFormatting>
  <conditionalFormatting sqref="D12">
    <cfRule type="cellIs" dxfId="4717" priority="5250" operator="lessThan">
      <formula>0</formula>
    </cfRule>
  </conditionalFormatting>
  <conditionalFormatting sqref="D12">
    <cfRule type="cellIs" dxfId="4716" priority="5249" operator="lessThan">
      <formula>0</formula>
    </cfRule>
  </conditionalFormatting>
  <conditionalFormatting sqref="D11">
    <cfRule type="cellIs" dxfId="4715" priority="5248" operator="lessThan">
      <formula>0</formula>
    </cfRule>
  </conditionalFormatting>
  <conditionalFormatting sqref="D12">
    <cfRule type="cellIs" dxfId="4714" priority="5247" operator="lessThan">
      <formula>0</formula>
    </cfRule>
  </conditionalFormatting>
  <conditionalFormatting sqref="D12">
    <cfRule type="cellIs" dxfId="4713" priority="5246" operator="lessThan">
      <formula>0</formula>
    </cfRule>
  </conditionalFormatting>
  <conditionalFormatting sqref="D12">
    <cfRule type="cellIs" dxfId="4712" priority="5245" operator="lessThan">
      <formula>0</formula>
    </cfRule>
  </conditionalFormatting>
  <conditionalFormatting sqref="D11">
    <cfRule type="cellIs" dxfId="4711" priority="5244" operator="lessThan">
      <formula>0</formula>
    </cfRule>
  </conditionalFormatting>
  <conditionalFormatting sqref="D12">
    <cfRule type="cellIs" dxfId="4710" priority="5243" operator="lessThan">
      <formula>0</formula>
    </cfRule>
  </conditionalFormatting>
  <conditionalFormatting sqref="D12">
    <cfRule type="cellIs" dxfId="4709" priority="5242" operator="lessThan">
      <formula>0</formula>
    </cfRule>
  </conditionalFormatting>
  <conditionalFormatting sqref="D11">
    <cfRule type="cellIs" dxfId="4708" priority="5241" operator="lessThan">
      <formula>0</formula>
    </cfRule>
  </conditionalFormatting>
  <conditionalFormatting sqref="D12">
    <cfRule type="cellIs" dxfId="4707" priority="5240" operator="lessThan">
      <formula>0</formula>
    </cfRule>
  </conditionalFormatting>
  <conditionalFormatting sqref="D11">
    <cfRule type="cellIs" dxfId="4706" priority="5239" operator="lessThan">
      <formula>0</formula>
    </cfRule>
  </conditionalFormatting>
  <conditionalFormatting sqref="D11">
    <cfRule type="cellIs" dxfId="4705" priority="5238" operator="lessThan">
      <formula>0</formula>
    </cfRule>
  </conditionalFormatting>
  <conditionalFormatting sqref="D12">
    <cfRule type="cellIs" dxfId="4704" priority="5237" operator="lessThan">
      <formula>0</formula>
    </cfRule>
  </conditionalFormatting>
  <conditionalFormatting sqref="D12">
    <cfRule type="cellIs" dxfId="4703" priority="5236" operator="lessThan">
      <formula>0</formula>
    </cfRule>
  </conditionalFormatting>
  <conditionalFormatting sqref="D12">
    <cfRule type="cellIs" dxfId="4702" priority="5235" operator="lessThan">
      <formula>0</formula>
    </cfRule>
  </conditionalFormatting>
  <conditionalFormatting sqref="D11">
    <cfRule type="cellIs" dxfId="4701" priority="5234" operator="lessThan">
      <formula>0</formula>
    </cfRule>
  </conditionalFormatting>
  <conditionalFormatting sqref="D12">
    <cfRule type="cellIs" dxfId="4700" priority="5233" operator="lessThan">
      <formula>0</formula>
    </cfRule>
  </conditionalFormatting>
  <conditionalFormatting sqref="D12">
    <cfRule type="cellIs" dxfId="4699" priority="5232" operator="lessThan">
      <formula>0</formula>
    </cfRule>
  </conditionalFormatting>
  <conditionalFormatting sqref="D11">
    <cfRule type="cellIs" dxfId="4698" priority="5231" operator="lessThan">
      <formula>0</formula>
    </cfRule>
  </conditionalFormatting>
  <conditionalFormatting sqref="D12">
    <cfRule type="cellIs" dxfId="4697" priority="5230" operator="lessThan">
      <formula>0</formula>
    </cfRule>
  </conditionalFormatting>
  <conditionalFormatting sqref="D11">
    <cfRule type="cellIs" dxfId="4696" priority="5229" operator="lessThan">
      <formula>0</formula>
    </cfRule>
  </conditionalFormatting>
  <conditionalFormatting sqref="D11">
    <cfRule type="cellIs" dxfId="4695" priority="5228" operator="lessThan">
      <formula>0</formula>
    </cfRule>
  </conditionalFormatting>
  <conditionalFormatting sqref="D12">
    <cfRule type="cellIs" dxfId="4694" priority="5227" operator="lessThan">
      <formula>0</formula>
    </cfRule>
  </conditionalFormatting>
  <conditionalFormatting sqref="D12">
    <cfRule type="cellIs" dxfId="4693" priority="5226" operator="lessThan">
      <formula>0</formula>
    </cfRule>
  </conditionalFormatting>
  <conditionalFormatting sqref="D11">
    <cfRule type="cellIs" dxfId="4692" priority="5225" operator="lessThan">
      <formula>0</formula>
    </cfRule>
  </conditionalFormatting>
  <conditionalFormatting sqref="D12">
    <cfRule type="cellIs" dxfId="4691" priority="5224" operator="lessThan">
      <formula>0</formula>
    </cfRule>
  </conditionalFormatting>
  <conditionalFormatting sqref="D11">
    <cfRule type="cellIs" dxfId="4690" priority="5223" operator="lessThan">
      <formula>0</formula>
    </cfRule>
  </conditionalFormatting>
  <conditionalFormatting sqref="D11">
    <cfRule type="cellIs" dxfId="4689" priority="5222" operator="lessThan">
      <formula>0</formula>
    </cfRule>
  </conditionalFormatting>
  <conditionalFormatting sqref="D12">
    <cfRule type="cellIs" dxfId="4688" priority="5221" operator="lessThan">
      <formula>0</formula>
    </cfRule>
  </conditionalFormatting>
  <conditionalFormatting sqref="D11">
    <cfRule type="cellIs" dxfId="4687" priority="5220" operator="lessThan">
      <formula>0</formula>
    </cfRule>
  </conditionalFormatting>
  <conditionalFormatting sqref="D11">
    <cfRule type="cellIs" dxfId="4686" priority="5219" operator="lessThan">
      <formula>0</formula>
    </cfRule>
  </conditionalFormatting>
  <conditionalFormatting sqref="D11">
    <cfRule type="cellIs" dxfId="4685" priority="5218" operator="lessThan">
      <formula>0</formula>
    </cfRule>
  </conditionalFormatting>
  <conditionalFormatting sqref="D12">
    <cfRule type="cellIs" dxfId="4684" priority="5217" operator="lessThan">
      <formula>0</formula>
    </cfRule>
  </conditionalFormatting>
  <conditionalFormatting sqref="D12">
    <cfRule type="cellIs" dxfId="4683" priority="5216" operator="lessThan">
      <formula>0</formula>
    </cfRule>
  </conditionalFormatting>
  <conditionalFormatting sqref="D12">
    <cfRule type="cellIs" dxfId="4682" priority="5215" operator="lessThan">
      <formula>0</formula>
    </cfRule>
  </conditionalFormatting>
  <conditionalFormatting sqref="D11">
    <cfRule type="cellIs" dxfId="4681" priority="5214" operator="lessThan">
      <formula>0</formula>
    </cfRule>
  </conditionalFormatting>
  <conditionalFormatting sqref="D12">
    <cfRule type="cellIs" dxfId="4680" priority="5213" operator="lessThan">
      <formula>0</formula>
    </cfRule>
  </conditionalFormatting>
  <conditionalFormatting sqref="D12">
    <cfRule type="cellIs" dxfId="4679" priority="5212" operator="lessThan">
      <formula>0</formula>
    </cfRule>
  </conditionalFormatting>
  <conditionalFormatting sqref="D11">
    <cfRule type="cellIs" dxfId="4678" priority="5211" operator="lessThan">
      <formula>0</formula>
    </cfRule>
  </conditionalFormatting>
  <conditionalFormatting sqref="D12">
    <cfRule type="cellIs" dxfId="4677" priority="5210" operator="lessThan">
      <formula>0</formula>
    </cfRule>
  </conditionalFormatting>
  <conditionalFormatting sqref="D11">
    <cfRule type="cellIs" dxfId="4676" priority="5209" operator="lessThan">
      <formula>0</formula>
    </cfRule>
  </conditionalFormatting>
  <conditionalFormatting sqref="D11">
    <cfRule type="cellIs" dxfId="4675" priority="5208" operator="lessThan">
      <formula>0</formula>
    </cfRule>
  </conditionalFormatting>
  <conditionalFormatting sqref="D12">
    <cfRule type="cellIs" dxfId="4674" priority="5207" operator="lessThan">
      <formula>0</formula>
    </cfRule>
  </conditionalFormatting>
  <conditionalFormatting sqref="D12">
    <cfRule type="cellIs" dxfId="4673" priority="5206" operator="lessThan">
      <formula>0</formula>
    </cfRule>
  </conditionalFormatting>
  <conditionalFormatting sqref="D11">
    <cfRule type="cellIs" dxfId="4672" priority="5205" operator="lessThan">
      <formula>0</formula>
    </cfRule>
  </conditionalFormatting>
  <conditionalFormatting sqref="D12">
    <cfRule type="cellIs" dxfId="4671" priority="5204" operator="lessThan">
      <formula>0</formula>
    </cfRule>
  </conditionalFormatting>
  <conditionalFormatting sqref="D11">
    <cfRule type="cellIs" dxfId="4670" priority="5203" operator="lessThan">
      <formula>0</formula>
    </cfRule>
  </conditionalFormatting>
  <conditionalFormatting sqref="D11">
    <cfRule type="cellIs" dxfId="4669" priority="5202" operator="lessThan">
      <formula>0</formula>
    </cfRule>
  </conditionalFormatting>
  <conditionalFormatting sqref="D12">
    <cfRule type="cellIs" dxfId="4668" priority="5201" operator="lessThan">
      <formula>0</formula>
    </cfRule>
  </conditionalFormatting>
  <conditionalFormatting sqref="D11">
    <cfRule type="cellIs" dxfId="4667" priority="5200" operator="lessThan">
      <formula>0</formula>
    </cfRule>
  </conditionalFormatting>
  <conditionalFormatting sqref="D11">
    <cfRule type="cellIs" dxfId="4666" priority="5199" operator="lessThan">
      <formula>0</formula>
    </cfRule>
  </conditionalFormatting>
  <conditionalFormatting sqref="D11">
    <cfRule type="cellIs" dxfId="4665" priority="5198" operator="lessThan">
      <formula>0</formula>
    </cfRule>
  </conditionalFormatting>
  <conditionalFormatting sqref="D12">
    <cfRule type="cellIs" dxfId="4664" priority="5197" operator="lessThan">
      <formula>0</formula>
    </cfRule>
  </conditionalFormatting>
  <conditionalFormatting sqref="D12">
    <cfRule type="cellIs" dxfId="4663" priority="5196" operator="lessThan">
      <formula>0</formula>
    </cfRule>
  </conditionalFormatting>
  <conditionalFormatting sqref="D11">
    <cfRule type="cellIs" dxfId="4662" priority="5195" operator="lessThan">
      <formula>0</formula>
    </cfRule>
  </conditionalFormatting>
  <conditionalFormatting sqref="D12">
    <cfRule type="cellIs" dxfId="4661" priority="5194" operator="lessThan">
      <formula>0</formula>
    </cfRule>
  </conditionalFormatting>
  <conditionalFormatting sqref="D11">
    <cfRule type="cellIs" dxfId="4660" priority="5193" operator="lessThan">
      <formula>0</formula>
    </cfRule>
  </conditionalFormatting>
  <conditionalFormatting sqref="D11">
    <cfRule type="cellIs" dxfId="4659" priority="5192" operator="lessThan">
      <formula>0</formula>
    </cfRule>
  </conditionalFormatting>
  <conditionalFormatting sqref="D12">
    <cfRule type="cellIs" dxfId="4658" priority="5191" operator="lessThan">
      <formula>0</formula>
    </cfRule>
  </conditionalFormatting>
  <conditionalFormatting sqref="D11">
    <cfRule type="cellIs" dxfId="4657" priority="5190" operator="lessThan">
      <formula>0</formula>
    </cfRule>
  </conditionalFormatting>
  <conditionalFormatting sqref="D11">
    <cfRule type="cellIs" dxfId="4656" priority="5189" operator="lessThan">
      <formula>0</formula>
    </cfRule>
  </conditionalFormatting>
  <conditionalFormatting sqref="D11">
    <cfRule type="cellIs" dxfId="4655" priority="5188" operator="lessThan">
      <formula>0</formula>
    </cfRule>
  </conditionalFormatting>
  <conditionalFormatting sqref="D12">
    <cfRule type="cellIs" dxfId="4654" priority="5187" operator="lessThan">
      <formula>0</formula>
    </cfRule>
  </conditionalFormatting>
  <conditionalFormatting sqref="D11">
    <cfRule type="cellIs" dxfId="4653" priority="5186" operator="lessThan">
      <formula>0</formula>
    </cfRule>
  </conditionalFormatting>
  <conditionalFormatting sqref="D11">
    <cfRule type="cellIs" dxfId="4652" priority="5185" operator="lessThan">
      <formula>0</formula>
    </cfRule>
  </conditionalFormatting>
  <conditionalFormatting sqref="D11">
    <cfRule type="cellIs" dxfId="4651" priority="5184" operator="lessThan">
      <formula>0</formula>
    </cfRule>
  </conditionalFormatting>
  <conditionalFormatting sqref="D11">
    <cfRule type="cellIs" dxfId="4650" priority="5183" operator="lessThan">
      <formula>0</formula>
    </cfRule>
  </conditionalFormatting>
  <conditionalFormatting sqref="D12">
    <cfRule type="cellIs" dxfId="4649" priority="5182" operator="lessThan">
      <formula>0</formula>
    </cfRule>
  </conditionalFormatting>
  <conditionalFormatting sqref="D12">
    <cfRule type="cellIs" dxfId="4648" priority="5181" operator="lessThan">
      <formula>0</formula>
    </cfRule>
  </conditionalFormatting>
  <conditionalFormatting sqref="D12">
    <cfRule type="cellIs" dxfId="4647" priority="5180" operator="lessThan">
      <formula>0</formula>
    </cfRule>
  </conditionalFormatting>
  <conditionalFormatting sqref="D11">
    <cfRule type="cellIs" dxfId="4646" priority="5179" operator="lessThan">
      <formula>0</formula>
    </cfRule>
  </conditionalFormatting>
  <conditionalFormatting sqref="D12">
    <cfRule type="cellIs" dxfId="4645" priority="5178" operator="lessThan">
      <formula>0</formula>
    </cfRule>
  </conditionalFormatting>
  <conditionalFormatting sqref="D12">
    <cfRule type="cellIs" dxfId="4644" priority="5177" operator="lessThan">
      <formula>0</formula>
    </cfRule>
  </conditionalFormatting>
  <conditionalFormatting sqref="D11">
    <cfRule type="cellIs" dxfId="4643" priority="5176" operator="lessThan">
      <formula>0</formula>
    </cfRule>
  </conditionalFormatting>
  <conditionalFormatting sqref="D12">
    <cfRule type="cellIs" dxfId="4642" priority="5175" operator="lessThan">
      <formula>0</formula>
    </cfRule>
  </conditionalFormatting>
  <conditionalFormatting sqref="D11">
    <cfRule type="cellIs" dxfId="4641" priority="5174" operator="lessThan">
      <formula>0</formula>
    </cfRule>
  </conditionalFormatting>
  <conditionalFormatting sqref="D11">
    <cfRule type="cellIs" dxfId="4640" priority="5173" operator="lessThan">
      <formula>0</formula>
    </cfRule>
  </conditionalFormatting>
  <conditionalFormatting sqref="D12">
    <cfRule type="cellIs" dxfId="4639" priority="5172" operator="lessThan">
      <formula>0</formula>
    </cfRule>
  </conditionalFormatting>
  <conditionalFormatting sqref="D12">
    <cfRule type="cellIs" dxfId="4638" priority="5171" operator="lessThan">
      <formula>0</formula>
    </cfRule>
  </conditionalFormatting>
  <conditionalFormatting sqref="D11">
    <cfRule type="cellIs" dxfId="4637" priority="5170" operator="lessThan">
      <formula>0</formula>
    </cfRule>
  </conditionalFormatting>
  <conditionalFormatting sqref="D12">
    <cfRule type="cellIs" dxfId="4636" priority="5169" operator="lessThan">
      <formula>0</formula>
    </cfRule>
  </conditionalFormatting>
  <conditionalFormatting sqref="D11">
    <cfRule type="cellIs" dxfId="4635" priority="5168" operator="lessThan">
      <formula>0</formula>
    </cfRule>
  </conditionalFormatting>
  <conditionalFormatting sqref="D11">
    <cfRule type="cellIs" dxfId="4634" priority="5167" operator="lessThan">
      <formula>0</formula>
    </cfRule>
  </conditionalFormatting>
  <conditionalFormatting sqref="D12">
    <cfRule type="cellIs" dxfId="4633" priority="5166" operator="lessThan">
      <formula>0</formula>
    </cfRule>
  </conditionalFormatting>
  <conditionalFormatting sqref="D11">
    <cfRule type="cellIs" dxfId="4632" priority="5165" operator="lessThan">
      <formula>0</formula>
    </cfRule>
  </conditionalFormatting>
  <conditionalFormatting sqref="D11">
    <cfRule type="cellIs" dxfId="4631" priority="5164" operator="lessThan">
      <formula>0</formula>
    </cfRule>
  </conditionalFormatting>
  <conditionalFormatting sqref="D11">
    <cfRule type="cellIs" dxfId="4630" priority="5163" operator="lessThan">
      <formula>0</formula>
    </cfRule>
  </conditionalFormatting>
  <conditionalFormatting sqref="D12">
    <cfRule type="cellIs" dxfId="4629" priority="5162" operator="lessThan">
      <formula>0</formula>
    </cfRule>
  </conditionalFormatting>
  <conditionalFormatting sqref="D12">
    <cfRule type="cellIs" dxfId="4628" priority="5161" operator="lessThan">
      <formula>0</formula>
    </cfRule>
  </conditionalFormatting>
  <conditionalFormatting sqref="D11">
    <cfRule type="cellIs" dxfId="4627" priority="5160" operator="lessThan">
      <formula>0</formula>
    </cfRule>
  </conditionalFormatting>
  <conditionalFormatting sqref="D12">
    <cfRule type="cellIs" dxfId="4626" priority="5159" operator="lessThan">
      <formula>0</formula>
    </cfRule>
  </conditionalFormatting>
  <conditionalFormatting sqref="D11">
    <cfRule type="cellIs" dxfId="4625" priority="5158" operator="lessThan">
      <formula>0</formula>
    </cfRule>
  </conditionalFormatting>
  <conditionalFormatting sqref="D11">
    <cfRule type="cellIs" dxfId="4624" priority="5157" operator="lessThan">
      <formula>0</formula>
    </cfRule>
  </conditionalFormatting>
  <conditionalFormatting sqref="D12">
    <cfRule type="cellIs" dxfId="4623" priority="5156" operator="lessThan">
      <formula>0</formula>
    </cfRule>
  </conditionalFormatting>
  <conditionalFormatting sqref="D11">
    <cfRule type="cellIs" dxfId="4622" priority="5155" operator="lessThan">
      <formula>0</formula>
    </cfRule>
  </conditionalFormatting>
  <conditionalFormatting sqref="D11">
    <cfRule type="cellIs" dxfId="4621" priority="5154" operator="lessThan">
      <formula>0</formula>
    </cfRule>
  </conditionalFormatting>
  <conditionalFormatting sqref="D11">
    <cfRule type="cellIs" dxfId="4620" priority="5153" operator="lessThan">
      <formula>0</formula>
    </cfRule>
  </conditionalFormatting>
  <conditionalFormatting sqref="D12">
    <cfRule type="cellIs" dxfId="4619" priority="5152" operator="lessThan">
      <formula>0</formula>
    </cfRule>
  </conditionalFormatting>
  <conditionalFormatting sqref="D11">
    <cfRule type="cellIs" dxfId="4618" priority="5151" operator="lessThan">
      <formula>0</formula>
    </cfRule>
  </conditionalFormatting>
  <conditionalFormatting sqref="D11">
    <cfRule type="cellIs" dxfId="4617" priority="5150" operator="lessThan">
      <formula>0</formula>
    </cfRule>
  </conditionalFormatting>
  <conditionalFormatting sqref="D11">
    <cfRule type="cellIs" dxfId="4616" priority="5149" operator="lessThan">
      <formula>0</formula>
    </cfRule>
  </conditionalFormatting>
  <conditionalFormatting sqref="D11">
    <cfRule type="cellIs" dxfId="4615" priority="5148" operator="lessThan">
      <formula>0</formula>
    </cfRule>
  </conditionalFormatting>
  <conditionalFormatting sqref="D12">
    <cfRule type="cellIs" dxfId="4614" priority="5147" operator="lessThan">
      <formula>0</formula>
    </cfRule>
  </conditionalFormatting>
  <conditionalFormatting sqref="D12">
    <cfRule type="cellIs" dxfId="4613" priority="5146" operator="lessThan">
      <formula>0</formula>
    </cfRule>
  </conditionalFormatting>
  <conditionalFormatting sqref="D11">
    <cfRule type="cellIs" dxfId="4612" priority="5145" operator="lessThan">
      <formula>0</formula>
    </cfRule>
  </conditionalFormatting>
  <conditionalFormatting sqref="D12">
    <cfRule type="cellIs" dxfId="4611" priority="5144" operator="lessThan">
      <formula>0</formula>
    </cfRule>
  </conditionalFormatting>
  <conditionalFormatting sqref="D11">
    <cfRule type="cellIs" dxfId="4610" priority="5143" operator="lessThan">
      <formula>0</formula>
    </cfRule>
  </conditionalFormatting>
  <conditionalFormatting sqref="D11">
    <cfRule type="cellIs" dxfId="4609" priority="5142" operator="lessThan">
      <formula>0</formula>
    </cfRule>
  </conditionalFormatting>
  <conditionalFormatting sqref="D12">
    <cfRule type="cellIs" dxfId="4608" priority="5141" operator="lessThan">
      <formula>0</formula>
    </cfRule>
  </conditionalFormatting>
  <conditionalFormatting sqref="D11">
    <cfRule type="cellIs" dxfId="4607" priority="5140" operator="lessThan">
      <formula>0</formula>
    </cfRule>
  </conditionalFormatting>
  <conditionalFormatting sqref="D11">
    <cfRule type="cellIs" dxfId="4606" priority="5139" operator="lessThan">
      <formula>0</formula>
    </cfRule>
  </conditionalFormatting>
  <conditionalFormatting sqref="D11">
    <cfRule type="cellIs" dxfId="4605" priority="5138" operator="lessThan">
      <formula>0</formula>
    </cfRule>
  </conditionalFormatting>
  <conditionalFormatting sqref="D12">
    <cfRule type="cellIs" dxfId="4604" priority="5137" operator="lessThan">
      <formula>0</formula>
    </cfRule>
  </conditionalFormatting>
  <conditionalFormatting sqref="D11">
    <cfRule type="cellIs" dxfId="4603" priority="5136" operator="lessThan">
      <formula>0</formula>
    </cfRule>
  </conditionalFormatting>
  <conditionalFormatting sqref="D11">
    <cfRule type="cellIs" dxfId="4602" priority="5135" operator="lessThan">
      <formula>0</formula>
    </cfRule>
  </conditionalFormatting>
  <conditionalFormatting sqref="D11">
    <cfRule type="cellIs" dxfId="4601" priority="5134" operator="lessThan">
      <formula>0</formula>
    </cfRule>
  </conditionalFormatting>
  <conditionalFormatting sqref="D11">
    <cfRule type="cellIs" dxfId="4600" priority="5133" operator="lessThan">
      <formula>0</formula>
    </cfRule>
  </conditionalFormatting>
  <conditionalFormatting sqref="D12">
    <cfRule type="cellIs" dxfId="4599" priority="5132" operator="lessThan">
      <formula>0</formula>
    </cfRule>
  </conditionalFormatting>
  <conditionalFormatting sqref="D11">
    <cfRule type="cellIs" dxfId="4598" priority="5131" operator="lessThan">
      <formula>0</formula>
    </cfRule>
  </conditionalFormatting>
  <conditionalFormatting sqref="D11">
    <cfRule type="cellIs" dxfId="4597" priority="5130" operator="lessThan">
      <formula>0</formula>
    </cfRule>
  </conditionalFormatting>
  <conditionalFormatting sqref="D11">
    <cfRule type="cellIs" dxfId="4596" priority="5129" operator="lessThan">
      <formula>0</formula>
    </cfRule>
  </conditionalFormatting>
  <conditionalFormatting sqref="D11">
    <cfRule type="cellIs" dxfId="4595" priority="5128" operator="lessThan">
      <formula>0</formula>
    </cfRule>
  </conditionalFormatting>
  <conditionalFormatting sqref="D11">
    <cfRule type="cellIs" dxfId="4594" priority="5127" operator="lessThan">
      <formula>0</formula>
    </cfRule>
  </conditionalFormatting>
  <conditionalFormatting sqref="D12">
    <cfRule type="cellIs" dxfId="4593" priority="5126" operator="lessThan">
      <formula>0</formula>
    </cfRule>
  </conditionalFormatting>
  <conditionalFormatting sqref="D12">
    <cfRule type="cellIs" dxfId="4592" priority="5125" operator="lessThan">
      <formula>0</formula>
    </cfRule>
  </conditionalFormatting>
  <conditionalFormatting sqref="D12">
    <cfRule type="cellIs" dxfId="4591" priority="5124" operator="lessThan">
      <formula>0</formula>
    </cfRule>
  </conditionalFormatting>
  <conditionalFormatting sqref="D12">
    <cfRule type="cellIs" dxfId="4590" priority="5123" operator="lessThan">
      <formula>0</formula>
    </cfRule>
  </conditionalFormatting>
  <conditionalFormatting sqref="D11">
    <cfRule type="cellIs" dxfId="4589" priority="5122" operator="lessThan">
      <formula>0</formula>
    </cfRule>
  </conditionalFormatting>
  <conditionalFormatting sqref="D12">
    <cfRule type="cellIs" dxfId="4588" priority="5121" operator="lessThan">
      <formula>0</formula>
    </cfRule>
  </conditionalFormatting>
  <conditionalFormatting sqref="D12">
    <cfRule type="cellIs" dxfId="4587" priority="5120" operator="lessThan">
      <formula>0</formula>
    </cfRule>
  </conditionalFormatting>
  <conditionalFormatting sqref="D12">
    <cfRule type="cellIs" dxfId="4586" priority="5119" operator="lessThan">
      <formula>0</formula>
    </cfRule>
  </conditionalFormatting>
  <conditionalFormatting sqref="D11">
    <cfRule type="cellIs" dxfId="4585" priority="5118" operator="lessThan">
      <formula>0</formula>
    </cfRule>
  </conditionalFormatting>
  <conditionalFormatting sqref="D12">
    <cfRule type="cellIs" dxfId="4584" priority="5117" operator="lessThan">
      <formula>0</formula>
    </cfRule>
  </conditionalFormatting>
  <conditionalFormatting sqref="D12">
    <cfRule type="cellIs" dxfId="4583" priority="5116" operator="lessThan">
      <formula>0</formula>
    </cfRule>
  </conditionalFormatting>
  <conditionalFormatting sqref="D11">
    <cfRule type="cellIs" dxfId="4582" priority="5115" operator="lessThan">
      <formula>0</formula>
    </cfRule>
  </conditionalFormatting>
  <conditionalFormatting sqref="D12">
    <cfRule type="cellIs" dxfId="4581" priority="5114" operator="lessThan">
      <formula>0</formula>
    </cfRule>
  </conditionalFormatting>
  <conditionalFormatting sqref="D11">
    <cfRule type="cellIs" dxfId="4580" priority="5113" operator="lessThan">
      <formula>0</formula>
    </cfRule>
  </conditionalFormatting>
  <conditionalFormatting sqref="D11">
    <cfRule type="cellIs" dxfId="4579" priority="5112" operator="lessThan">
      <formula>0</formula>
    </cfRule>
  </conditionalFormatting>
  <conditionalFormatting sqref="D12">
    <cfRule type="cellIs" dxfId="4578" priority="5111" operator="lessThan">
      <formula>0</formula>
    </cfRule>
  </conditionalFormatting>
  <conditionalFormatting sqref="D12">
    <cfRule type="cellIs" dxfId="4577" priority="5110" operator="lessThan">
      <formula>0</formula>
    </cfRule>
  </conditionalFormatting>
  <conditionalFormatting sqref="D12">
    <cfRule type="cellIs" dxfId="4576" priority="5109" operator="lessThan">
      <formula>0</formula>
    </cfRule>
  </conditionalFormatting>
  <conditionalFormatting sqref="D11">
    <cfRule type="cellIs" dxfId="4575" priority="5108" operator="lessThan">
      <formula>0</formula>
    </cfRule>
  </conditionalFormatting>
  <conditionalFormatting sqref="D12">
    <cfRule type="cellIs" dxfId="4574" priority="5107" operator="lessThan">
      <formula>0</formula>
    </cfRule>
  </conditionalFormatting>
  <conditionalFormatting sqref="D12">
    <cfRule type="cellIs" dxfId="4573" priority="5106" operator="lessThan">
      <formula>0</formula>
    </cfRule>
  </conditionalFormatting>
  <conditionalFormatting sqref="D11">
    <cfRule type="cellIs" dxfId="4572" priority="5105" operator="lessThan">
      <formula>0</formula>
    </cfRule>
  </conditionalFormatting>
  <conditionalFormatting sqref="D12">
    <cfRule type="cellIs" dxfId="4571" priority="5104" operator="lessThan">
      <formula>0</formula>
    </cfRule>
  </conditionalFormatting>
  <conditionalFormatting sqref="D11">
    <cfRule type="cellIs" dxfId="4570" priority="5103" operator="lessThan">
      <formula>0</formula>
    </cfRule>
  </conditionalFormatting>
  <conditionalFormatting sqref="D11">
    <cfRule type="cellIs" dxfId="4569" priority="5102" operator="lessThan">
      <formula>0</formula>
    </cfRule>
  </conditionalFormatting>
  <conditionalFormatting sqref="D12">
    <cfRule type="cellIs" dxfId="4568" priority="5101" operator="lessThan">
      <formula>0</formula>
    </cfRule>
  </conditionalFormatting>
  <conditionalFormatting sqref="D12">
    <cfRule type="cellIs" dxfId="4567" priority="5100" operator="lessThan">
      <formula>0</formula>
    </cfRule>
  </conditionalFormatting>
  <conditionalFormatting sqref="D11">
    <cfRule type="cellIs" dxfId="4566" priority="5099" operator="lessThan">
      <formula>0</formula>
    </cfRule>
  </conditionalFormatting>
  <conditionalFormatting sqref="D12">
    <cfRule type="cellIs" dxfId="4565" priority="5098" operator="lessThan">
      <formula>0</formula>
    </cfRule>
  </conditionalFormatting>
  <conditionalFormatting sqref="D11">
    <cfRule type="cellIs" dxfId="4564" priority="5097" operator="lessThan">
      <formula>0</formula>
    </cfRule>
  </conditionalFormatting>
  <conditionalFormatting sqref="D11">
    <cfRule type="cellIs" dxfId="4563" priority="5096" operator="lessThan">
      <formula>0</formula>
    </cfRule>
  </conditionalFormatting>
  <conditionalFormatting sqref="D12">
    <cfRule type="cellIs" dxfId="4562" priority="5095" operator="lessThan">
      <formula>0</formula>
    </cfRule>
  </conditionalFormatting>
  <conditionalFormatting sqref="D11">
    <cfRule type="cellIs" dxfId="4561" priority="5094" operator="lessThan">
      <formula>0</formula>
    </cfRule>
  </conditionalFormatting>
  <conditionalFormatting sqref="D11">
    <cfRule type="cellIs" dxfId="4560" priority="5093" operator="lessThan">
      <formula>0</formula>
    </cfRule>
  </conditionalFormatting>
  <conditionalFormatting sqref="D11">
    <cfRule type="cellIs" dxfId="4559" priority="5092" operator="lessThan">
      <formula>0</formula>
    </cfRule>
  </conditionalFormatting>
  <conditionalFormatting sqref="D12">
    <cfRule type="cellIs" dxfId="4558" priority="5091" operator="lessThan">
      <formula>0</formula>
    </cfRule>
  </conditionalFormatting>
  <conditionalFormatting sqref="D12">
    <cfRule type="cellIs" dxfId="4557" priority="5090" operator="lessThan">
      <formula>0</formula>
    </cfRule>
  </conditionalFormatting>
  <conditionalFormatting sqref="D12">
    <cfRule type="cellIs" dxfId="4556" priority="5089" operator="lessThan">
      <formula>0</formula>
    </cfRule>
  </conditionalFormatting>
  <conditionalFormatting sqref="D11">
    <cfRule type="cellIs" dxfId="4555" priority="5088" operator="lessThan">
      <formula>0</formula>
    </cfRule>
  </conditionalFormatting>
  <conditionalFormatting sqref="D12">
    <cfRule type="cellIs" dxfId="4554" priority="5087" operator="lessThan">
      <formula>0</formula>
    </cfRule>
  </conditionalFormatting>
  <conditionalFormatting sqref="D12">
    <cfRule type="cellIs" dxfId="4553" priority="5086" operator="lessThan">
      <formula>0</formula>
    </cfRule>
  </conditionalFormatting>
  <conditionalFormatting sqref="D11">
    <cfRule type="cellIs" dxfId="4552" priority="5085" operator="lessThan">
      <formula>0</formula>
    </cfRule>
  </conditionalFormatting>
  <conditionalFormatting sqref="D12">
    <cfRule type="cellIs" dxfId="4551" priority="5084" operator="lessThan">
      <formula>0</formula>
    </cfRule>
  </conditionalFormatting>
  <conditionalFormatting sqref="D11">
    <cfRule type="cellIs" dxfId="4550" priority="5083" operator="lessThan">
      <formula>0</formula>
    </cfRule>
  </conditionalFormatting>
  <conditionalFormatting sqref="D11">
    <cfRule type="cellIs" dxfId="4549" priority="5082" operator="lessThan">
      <formula>0</formula>
    </cfRule>
  </conditionalFormatting>
  <conditionalFormatting sqref="D12">
    <cfRule type="cellIs" dxfId="4548" priority="5081" operator="lessThan">
      <formula>0</formula>
    </cfRule>
  </conditionalFormatting>
  <conditionalFormatting sqref="D12">
    <cfRule type="cellIs" dxfId="4547" priority="5080" operator="lessThan">
      <formula>0</formula>
    </cfRule>
  </conditionalFormatting>
  <conditionalFormatting sqref="D11">
    <cfRule type="cellIs" dxfId="4546" priority="5079" operator="lessThan">
      <formula>0</formula>
    </cfRule>
  </conditionalFormatting>
  <conditionalFormatting sqref="D12">
    <cfRule type="cellIs" dxfId="4545" priority="5078" operator="lessThan">
      <formula>0</formula>
    </cfRule>
  </conditionalFormatting>
  <conditionalFormatting sqref="D11">
    <cfRule type="cellIs" dxfId="4544" priority="5077" operator="lessThan">
      <formula>0</formula>
    </cfRule>
  </conditionalFormatting>
  <conditionalFormatting sqref="D11">
    <cfRule type="cellIs" dxfId="4543" priority="5076" operator="lessThan">
      <formula>0</formula>
    </cfRule>
  </conditionalFormatting>
  <conditionalFormatting sqref="D12">
    <cfRule type="cellIs" dxfId="4542" priority="5075" operator="lessThan">
      <formula>0</formula>
    </cfRule>
  </conditionalFormatting>
  <conditionalFormatting sqref="D11">
    <cfRule type="cellIs" dxfId="4541" priority="5074" operator="lessThan">
      <formula>0</formula>
    </cfRule>
  </conditionalFormatting>
  <conditionalFormatting sqref="D11">
    <cfRule type="cellIs" dxfId="4540" priority="5073" operator="lessThan">
      <formula>0</formula>
    </cfRule>
  </conditionalFormatting>
  <conditionalFormatting sqref="D11">
    <cfRule type="cellIs" dxfId="4539" priority="5072" operator="lessThan">
      <formula>0</formula>
    </cfRule>
  </conditionalFormatting>
  <conditionalFormatting sqref="D12">
    <cfRule type="cellIs" dxfId="4538" priority="5071" operator="lessThan">
      <formula>0</formula>
    </cfRule>
  </conditionalFormatting>
  <conditionalFormatting sqref="D12">
    <cfRule type="cellIs" dxfId="4537" priority="5070" operator="lessThan">
      <formula>0</formula>
    </cfRule>
  </conditionalFormatting>
  <conditionalFormatting sqref="D11">
    <cfRule type="cellIs" dxfId="4536" priority="5069" operator="lessThan">
      <formula>0</formula>
    </cfRule>
  </conditionalFormatting>
  <conditionalFormatting sqref="D12">
    <cfRule type="cellIs" dxfId="4535" priority="5068" operator="lessThan">
      <formula>0</formula>
    </cfRule>
  </conditionalFormatting>
  <conditionalFormatting sqref="D11">
    <cfRule type="cellIs" dxfId="4534" priority="5067" operator="lessThan">
      <formula>0</formula>
    </cfRule>
  </conditionalFormatting>
  <conditionalFormatting sqref="D11">
    <cfRule type="cellIs" dxfId="4533" priority="5066" operator="lessThan">
      <formula>0</formula>
    </cfRule>
  </conditionalFormatting>
  <conditionalFormatting sqref="D12">
    <cfRule type="cellIs" dxfId="4532" priority="5065" operator="lessThan">
      <formula>0</formula>
    </cfRule>
  </conditionalFormatting>
  <conditionalFormatting sqref="D11">
    <cfRule type="cellIs" dxfId="4531" priority="5064" operator="lessThan">
      <formula>0</formula>
    </cfRule>
  </conditionalFormatting>
  <conditionalFormatting sqref="D11">
    <cfRule type="cellIs" dxfId="4530" priority="5063" operator="lessThan">
      <formula>0</formula>
    </cfRule>
  </conditionalFormatting>
  <conditionalFormatting sqref="D11">
    <cfRule type="cellIs" dxfId="4529" priority="5062" operator="lessThan">
      <formula>0</formula>
    </cfRule>
  </conditionalFormatting>
  <conditionalFormatting sqref="D12">
    <cfRule type="cellIs" dxfId="4528" priority="5061" operator="lessThan">
      <formula>0</formula>
    </cfRule>
  </conditionalFormatting>
  <conditionalFormatting sqref="D11">
    <cfRule type="cellIs" dxfId="4527" priority="5060" operator="lessThan">
      <formula>0</formula>
    </cfRule>
  </conditionalFormatting>
  <conditionalFormatting sqref="D11">
    <cfRule type="cellIs" dxfId="4526" priority="5059" operator="lessThan">
      <formula>0</formula>
    </cfRule>
  </conditionalFormatting>
  <conditionalFormatting sqref="D11">
    <cfRule type="cellIs" dxfId="4525" priority="5058" operator="lessThan">
      <formula>0</formula>
    </cfRule>
  </conditionalFormatting>
  <conditionalFormatting sqref="D11">
    <cfRule type="cellIs" dxfId="4524" priority="5057" operator="lessThan">
      <formula>0</formula>
    </cfRule>
  </conditionalFormatting>
  <conditionalFormatting sqref="D12">
    <cfRule type="cellIs" dxfId="4523" priority="5056" operator="lessThan">
      <formula>0</formula>
    </cfRule>
  </conditionalFormatting>
  <conditionalFormatting sqref="D12">
    <cfRule type="cellIs" dxfId="4522" priority="5055" operator="lessThan">
      <formula>0</formula>
    </cfRule>
  </conditionalFormatting>
  <conditionalFormatting sqref="D12">
    <cfRule type="cellIs" dxfId="4521" priority="5054" operator="lessThan">
      <formula>0</formula>
    </cfRule>
  </conditionalFormatting>
  <conditionalFormatting sqref="D11">
    <cfRule type="cellIs" dxfId="4520" priority="5053" operator="lessThan">
      <formula>0</formula>
    </cfRule>
  </conditionalFormatting>
  <conditionalFormatting sqref="D12">
    <cfRule type="cellIs" dxfId="4519" priority="5052" operator="lessThan">
      <formula>0</formula>
    </cfRule>
  </conditionalFormatting>
  <conditionalFormatting sqref="D12">
    <cfRule type="cellIs" dxfId="4518" priority="5051" operator="lessThan">
      <formula>0</formula>
    </cfRule>
  </conditionalFormatting>
  <conditionalFormatting sqref="D11">
    <cfRule type="cellIs" dxfId="4517" priority="5050" operator="lessThan">
      <formula>0</formula>
    </cfRule>
  </conditionalFormatting>
  <conditionalFormatting sqref="D12">
    <cfRule type="cellIs" dxfId="4516" priority="5049" operator="lessThan">
      <formula>0</formula>
    </cfRule>
  </conditionalFormatting>
  <conditionalFormatting sqref="D11">
    <cfRule type="cellIs" dxfId="4515" priority="5048" operator="lessThan">
      <formula>0</formula>
    </cfRule>
  </conditionalFormatting>
  <conditionalFormatting sqref="D11">
    <cfRule type="cellIs" dxfId="4514" priority="5047" operator="lessThan">
      <formula>0</formula>
    </cfRule>
  </conditionalFormatting>
  <conditionalFormatting sqref="D12">
    <cfRule type="cellIs" dxfId="4513" priority="5046" operator="lessThan">
      <formula>0</formula>
    </cfRule>
  </conditionalFormatting>
  <conditionalFormatting sqref="D12">
    <cfRule type="cellIs" dxfId="4512" priority="5045" operator="lessThan">
      <formula>0</formula>
    </cfRule>
  </conditionalFormatting>
  <conditionalFormatting sqref="D11">
    <cfRule type="cellIs" dxfId="4511" priority="5044" operator="lessThan">
      <formula>0</formula>
    </cfRule>
  </conditionalFormatting>
  <conditionalFormatting sqref="D12">
    <cfRule type="cellIs" dxfId="4510" priority="5043" operator="lessThan">
      <formula>0</formula>
    </cfRule>
  </conditionalFormatting>
  <conditionalFormatting sqref="D11">
    <cfRule type="cellIs" dxfId="4509" priority="5042" operator="lessThan">
      <formula>0</formula>
    </cfRule>
  </conditionalFormatting>
  <conditionalFormatting sqref="D11">
    <cfRule type="cellIs" dxfId="4508" priority="5041" operator="lessThan">
      <formula>0</formula>
    </cfRule>
  </conditionalFormatting>
  <conditionalFormatting sqref="D12">
    <cfRule type="cellIs" dxfId="4507" priority="5040" operator="lessThan">
      <formula>0</formula>
    </cfRule>
  </conditionalFormatting>
  <conditionalFormatting sqref="D11">
    <cfRule type="cellIs" dxfId="4506" priority="5039" operator="lessThan">
      <formula>0</formula>
    </cfRule>
  </conditionalFormatting>
  <conditionalFormatting sqref="D11">
    <cfRule type="cellIs" dxfId="4505" priority="5038" operator="lessThan">
      <formula>0</formula>
    </cfRule>
  </conditionalFormatting>
  <conditionalFormatting sqref="D11">
    <cfRule type="cellIs" dxfId="4504" priority="5037" operator="lessThan">
      <formula>0</formula>
    </cfRule>
  </conditionalFormatting>
  <conditionalFormatting sqref="D12">
    <cfRule type="cellIs" dxfId="4503" priority="5036" operator="lessThan">
      <formula>0</formula>
    </cfRule>
  </conditionalFormatting>
  <conditionalFormatting sqref="D12">
    <cfRule type="cellIs" dxfId="4502" priority="5035" operator="lessThan">
      <formula>0</formula>
    </cfRule>
  </conditionalFormatting>
  <conditionalFormatting sqref="D11">
    <cfRule type="cellIs" dxfId="4501" priority="5034" operator="lessThan">
      <formula>0</formula>
    </cfRule>
  </conditionalFormatting>
  <conditionalFormatting sqref="D12">
    <cfRule type="cellIs" dxfId="4500" priority="5033" operator="lessThan">
      <formula>0</formula>
    </cfRule>
  </conditionalFormatting>
  <conditionalFormatting sqref="D11">
    <cfRule type="cellIs" dxfId="4499" priority="5032" operator="lessThan">
      <formula>0</formula>
    </cfRule>
  </conditionalFormatting>
  <conditionalFormatting sqref="D11">
    <cfRule type="cellIs" dxfId="4498" priority="5031" operator="lessThan">
      <formula>0</formula>
    </cfRule>
  </conditionalFormatting>
  <conditionalFormatting sqref="D12">
    <cfRule type="cellIs" dxfId="4497" priority="5030" operator="lessThan">
      <formula>0</formula>
    </cfRule>
  </conditionalFormatting>
  <conditionalFormatting sqref="D11">
    <cfRule type="cellIs" dxfId="4496" priority="5029" operator="lessThan">
      <formula>0</formula>
    </cfRule>
  </conditionalFormatting>
  <conditionalFormatting sqref="D11">
    <cfRule type="cellIs" dxfId="4495" priority="5028" operator="lessThan">
      <formula>0</formula>
    </cfRule>
  </conditionalFormatting>
  <conditionalFormatting sqref="D11">
    <cfRule type="cellIs" dxfId="4494" priority="5027" operator="lessThan">
      <formula>0</formula>
    </cfRule>
  </conditionalFormatting>
  <conditionalFormatting sqref="D12">
    <cfRule type="cellIs" dxfId="4493" priority="5026" operator="lessThan">
      <formula>0</formula>
    </cfRule>
  </conditionalFormatting>
  <conditionalFormatting sqref="D11">
    <cfRule type="cellIs" dxfId="4492" priority="5025" operator="lessThan">
      <formula>0</formula>
    </cfRule>
  </conditionalFormatting>
  <conditionalFormatting sqref="D11">
    <cfRule type="cellIs" dxfId="4491" priority="5024" operator="lessThan">
      <formula>0</formula>
    </cfRule>
  </conditionalFormatting>
  <conditionalFormatting sqref="D11">
    <cfRule type="cellIs" dxfId="4490" priority="5023" operator="lessThan">
      <formula>0</formula>
    </cfRule>
  </conditionalFormatting>
  <conditionalFormatting sqref="D11">
    <cfRule type="cellIs" dxfId="4489" priority="5022" operator="lessThan">
      <formula>0</formula>
    </cfRule>
  </conditionalFormatting>
  <conditionalFormatting sqref="D12">
    <cfRule type="cellIs" dxfId="4488" priority="5021" operator="lessThan">
      <formula>0</formula>
    </cfRule>
  </conditionalFormatting>
  <conditionalFormatting sqref="D12">
    <cfRule type="cellIs" dxfId="4487" priority="5020" operator="lessThan">
      <formula>0</formula>
    </cfRule>
  </conditionalFormatting>
  <conditionalFormatting sqref="D11">
    <cfRule type="cellIs" dxfId="4486" priority="5019" operator="lessThan">
      <formula>0</formula>
    </cfRule>
  </conditionalFormatting>
  <conditionalFormatting sqref="D12">
    <cfRule type="cellIs" dxfId="4485" priority="5018" operator="lessThan">
      <formula>0</formula>
    </cfRule>
  </conditionalFormatting>
  <conditionalFormatting sqref="D11">
    <cfRule type="cellIs" dxfId="4484" priority="5017" operator="lessThan">
      <formula>0</formula>
    </cfRule>
  </conditionalFormatting>
  <conditionalFormatting sqref="D11">
    <cfRule type="cellIs" dxfId="4483" priority="5016" operator="lessThan">
      <formula>0</formula>
    </cfRule>
  </conditionalFormatting>
  <conditionalFormatting sqref="D12">
    <cfRule type="cellIs" dxfId="4482" priority="5015" operator="lessThan">
      <formula>0</formula>
    </cfRule>
  </conditionalFormatting>
  <conditionalFormatting sqref="D11">
    <cfRule type="cellIs" dxfId="4481" priority="5014" operator="lessThan">
      <formula>0</formula>
    </cfRule>
  </conditionalFormatting>
  <conditionalFormatting sqref="D11">
    <cfRule type="cellIs" dxfId="4480" priority="5013" operator="lessThan">
      <formula>0</formula>
    </cfRule>
  </conditionalFormatting>
  <conditionalFormatting sqref="D11">
    <cfRule type="cellIs" dxfId="4479" priority="5012" operator="lessThan">
      <formula>0</formula>
    </cfRule>
  </conditionalFormatting>
  <conditionalFormatting sqref="D12">
    <cfRule type="cellIs" dxfId="4478" priority="5011" operator="lessThan">
      <formula>0</formula>
    </cfRule>
  </conditionalFormatting>
  <conditionalFormatting sqref="D11">
    <cfRule type="cellIs" dxfId="4477" priority="5010" operator="lessThan">
      <formula>0</formula>
    </cfRule>
  </conditionalFormatting>
  <conditionalFormatting sqref="D11">
    <cfRule type="cellIs" dxfId="4476" priority="5009" operator="lessThan">
      <formula>0</formula>
    </cfRule>
  </conditionalFormatting>
  <conditionalFormatting sqref="D11">
    <cfRule type="cellIs" dxfId="4475" priority="5008" operator="lessThan">
      <formula>0</formula>
    </cfRule>
  </conditionalFormatting>
  <conditionalFormatting sqref="D11">
    <cfRule type="cellIs" dxfId="4474" priority="5007" operator="lessThan">
      <formula>0</formula>
    </cfRule>
  </conditionalFormatting>
  <conditionalFormatting sqref="D12">
    <cfRule type="cellIs" dxfId="4473" priority="5006" operator="lessThan">
      <formula>0</formula>
    </cfRule>
  </conditionalFormatting>
  <conditionalFormatting sqref="D11">
    <cfRule type="cellIs" dxfId="4472" priority="5005" operator="lessThan">
      <formula>0</formula>
    </cfRule>
  </conditionalFormatting>
  <conditionalFormatting sqref="D11">
    <cfRule type="cellIs" dxfId="4471" priority="5004" operator="lessThan">
      <formula>0</formula>
    </cfRule>
  </conditionalFormatting>
  <conditionalFormatting sqref="D11">
    <cfRule type="cellIs" dxfId="4470" priority="5003" operator="lessThan">
      <formula>0</formula>
    </cfRule>
  </conditionalFormatting>
  <conditionalFormatting sqref="D11">
    <cfRule type="cellIs" dxfId="4469" priority="5002" operator="lessThan">
      <formula>0</formula>
    </cfRule>
  </conditionalFormatting>
  <conditionalFormatting sqref="D11">
    <cfRule type="cellIs" dxfId="4468" priority="5001" operator="lessThan">
      <formula>0</formula>
    </cfRule>
  </conditionalFormatting>
  <conditionalFormatting sqref="D12">
    <cfRule type="cellIs" dxfId="4467" priority="5000" operator="lessThan">
      <formula>0</formula>
    </cfRule>
  </conditionalFormatting>
  <conditionalFormatting sqref="D12">
    <cfRule type="cellIs" dxfId="4466" priority="4999" operator="lessThan">
      <formula>0</formula>
    </cfRule>
  </conditionalFormatting>
  <conditionalFormatting sqref="D12">
    <cfRule type="cellIs" dxfId="4465" priority="4998" operator="lessThan">
      <formula>0</formula>
    </cfRule>
  </conditionalFormatting>
  <conditionalFormatting sqref="D11">
    <cfRule type="cellIs" dxfId="4464" priority="4997" operator="lessThan">
      <formula>0</formula>
    </cfRule>
  </conditionalFormatting>
  <conditionalFormatting sqref="D12">
    <cfRule type="cellIs" dxfId="4463" priority="4996" operator="lessThan">
      <formula>0</formula>
    </cfRule>
  </conditionalFormatting>
  <conditionalFormatting sqref="D12">
    <cfRule type="cellIs" dxfId="4462" priority="4995" operator="lessThan">
      <formula>0</formula>
    </cfRule>
  </conditionalFormatting>
  <conditionalFormatting sqref="D11">
    <cfRule type="cellIs" dxfId="4461" priority="4994" operator="lessThan">
      <formula>0</formula>
    </cfRule>
  </conditionalFormatting>
  <conditionalFormatting sqref="D12">
    <cfRule type="cellIs" dxfId="4460" priority="4993" operator="lessThan">
      <formula>0</formula>
    </cfRule>
  </conditionalFormatting>
  <conditionalFormatting sqref="D11">
    <cfRule type="cellIs" dxfId="4459" priority="4992" operator="lessThan">
      <formula>0</formula>
    </cfRule>
  </conditionalFormatting>
  <conditionalFormatting sqref="D11">
    <cfRule type="cellIs" dxfId="4458" priority="4991" operator="lessThan">
      <formula>0</formula>
    </cfRule>
  </conditionalFormatting>
  <conditionalFormatting sqref="D12">
    <cfRule type="cellIs" dxfId="4457" priority="4990" operator="lessThan">
      <formula>0</formula>
    </cfRule>
  </conditionalFormatting>
  <conditionalFormatting sqref="D12">
    <cfRule type="cellIs" dxfId="4456" priority="4989" operator="lessThan">
      <formula>0</formula>
    </cfRule>
  </conditionalFormatting>
  <conditionalFormatting sqref="D11">
    <cfRule type="cellIs" dxfId="4455" priority="4988" operator="lessThan">
      <formula>0</formula>
    </cfRule>
  </conditionalFormatting>
  <conditionalFormatting sqref="D12">
    <cfRule type="cellIs" dxfId="4454" priority="4987" operator="lessThan">
      <formula>0</formula>
    </cfRule>
  </conditionalFormatting>
  <conditionalFormatting sqref="D11">
    <cfRule type="cellIs" dxfId="4453" priority="4986" operator="lessThan">
      <formula>0</formula>
    </cfRule>
  </conditionalFormatting>
  <conditionalFormatting sqref="D11">
    <cfRule type="cellIs" dxfId="4452" priority="4985" operator="lessThan">
      <formula>0</formula>
    </cfRule>
  </conditionalFormatting>
  <conditionalFormatting sqref="D12">
    <cfRule type="cellIs" dxfId="4451" priority="4984" operator="lessThan">
      <formula>0</formula>
    </cfRule>
  </conditionalFormatting>
  <conditionalFormatting sqref="D11">
    <cfRule type="cellIs" dxfId="4450" priority="4983" operator="lessThan">
      <formula>0</formula>
    </cfRule>
  </conditionalFormatting>
  <conditionalFormatting sqref="D11">
    <cfRule type="cellIs" dxfId="4449" priority="4982" operator="lessThan">
      <formula>0</formula>
    </cfRule>
  </conditionalFormatting>
  <conditionalFormatting sqref="D11">
    <cfRule type="cellIs" dxfId="4448" priority="4981" operator="lessThan">
      <formula>0</formula>
    </cfRule>
  </conditionalFormatting>
  <conditionalFormatting sqref="D12">
    <cfRule type="cellIs" dxfId="4447" priority="4980" operator="lessThan">
      <formula>0</formula>
    </cfRule>
  </conditionalFormatting>
  <conditionalFormatting sqref="D12">
    <cfRule type="cellIs" dxfId="4446" priority="4979" operator="lessThan">
      <formula>0</formula>
    </cfRule>
  </conditionalFormatting>
  <conditionalFormatting sqref="D11">
    <cfRule type="cellIs" dxfId="4445" priority="4978" operator="lessThan">
      <formula>0</formula>
    </cfRule>
  </conditionalFormatting>
  <conditionalFormatting sqref="D12">
    <cfRule type="cellIs" dxfId="4444" priority="4977" operator="lessThan">
      <formula>0</formula>
    </cfRule>
  </conditionalFormatting>
  <conditionalFormatting sqref="D11">
    <cfRule type="cellIs" dxfId="4443" priority="4976" operator="lessThan">
      <formula>0</formula>
    </cfRule>
  </conditionalFormatting>
  <conditionalFormatting sqref="D11">
    <cfRule type="cellIs" dxfId="4442" priority="4975" operator="lessThan">
      <formula>0</formula>
    </cfRule>
  </conditionalFormatting>
  <conditionalFormatting sqref="D12">
    <cfRule type="cellIs" dxfId="4441" priority="4974" operator="lessThan">
      <formula>0</formula>
    </cfRule>
  </conditionalFormatting>
  <conditionalFormatting sqref="D11">
    <cfRule type="cellIs" dxfId="4440" priority="4973" operator="lessThan">
      <formula>0</formula>
    </cfRule>
  </conditionalFormatting>
  <conditionalFormatting sqref="D11">
    <cfRule type="cellIs" dxfId="4439" priority="4972" operator="lessThan">
      <formula>0</formula>
    </cfRule>
  </conditionalFormatting>
  <conditionalFormatting sqref="D11">
    <cfRule type="cellIs" dxfId="4438" priority="4971" operator="lessThan">
      <formula>0</formula>
    </cfRule>
  </conditionalFormatting>
  <conditionalFormatting sqref="D12">
    <cfRule type="cellIs" dxfId="4437" priority="4970" operator="lessThan">
      <formula>0</formula>
    </cfRule>
  </conditionalFormatting>
  <conditionalFormatting sqref="D11">
    <cfRule type="cellIs" dxfId="4436" priority="4969" operator="lessThan">
      <formula>0</formula>
    </cfRule>
  </conditionalFormatting>
  <conditionalFormatting sqref="D11">
    <cfRule type="cellIs" dxfId="4435" priority="4968" operator="lessThan">
      <formula>0</formula>
    </cfRule>
  </conditionalFormatting>
  <conditionalFormatting sqref="D11">
    <cfRule type="cellIs" dxfId="4434" priority="4967" operator="lessThan">
      <formula>0</formula>
    </cfRule>
  </conditionalFormatting>
  <conditionalFormatting sqref="D11">
    <cfRule type="cellIs" dxfId="4433" priority="4966" operator="lessThan">
      <formula>0</formula>
    </cfRule>
  </conditionalFormatting>
  <conditionalFormatting sqref="D12">
    <cfRule type="cellIs" dxfId="4432" priority="4965" operator="lessThan">
      <formula>0</formula>
    </cfRule>
  </conditionalFormatting>
  <conditionalFormatting sqref="D12">
    <cfRule type="cellIs" dxfId="4431" priority="4964" operator="lessThan">
      <formula>0</formula>
    </cfRule>
  </conditionalFormatting>
  <conditionalFormatting sqref="D11">
    <cfRule type="cellIs" dxfId="4430" priority="4963" operator="lessThan">
      <formula>0</formula>
    </cfRule>
  </conditionalFormatting>
  <conditionalFormatting sqref="D12">
    <cfRule type="cellIs" dxfId="4429" priority="4962" operator="lessThan">
      <formula>0</formula>
    </cfRule>
  </conditionalFormatting>
  <conditionalFormatting sqref="D11">
    <cfRule type="cellIs" dxfId="4428" priority="4961" operator="lessThan">
      <formula>0</formula>
    </cfRule>
  </conditionalFormatting>
  <conditionalFormatting sqref="D11">
    <cfRule type="cellIs" dxfId="4427" priority="4960" operator="lessThan">
      <formula>0</formula>
    </cfRule>
  </conditionalFormatting>
  <conditionalFormatting sqref="D12">
    <cfRule type="cellIs" dxfId="4426" priority="4959" operator="lessThan">
      <formula>0</formula>
    </cfRule>
  </conditionalFormatting>
  <conditionalFormatting sqref="D11">
    <cfRule type="cellIs" dxfId="4425" priority="4958" operator="lessThan">
      <formula>0</formula>
    </cfRule>
  </conditionalFormatting>
  <conditionalFormatting sqref="D11">
    <cfRule type="cellIs" dxfId="4424" priority="4957" operator="lessThan">
      <formula>0</formula>
    </cfRule>
  </conditionalFormatting>
  <conditionalFormatting sqref="D11">
    <cfRule type="cellIs" dxfId="4423" priority="4956" operator="lessThan">
      <formula>0</formula>
    </cfRule>
  </conditionalFormatting>
  <conditionalFormatting sqref="D12">
    <cfRule type="cellIs" dxfId="4422" priority="4955" operator="lessThan">
      <formula>0</formula>
    </cfRule>
  </conditionalFormatting>
  <conditionalFormatting sqref="D11">
    <cfRule type="cellIs" dxfId="4421" priority="4954" operator="lessThan">
      <formula>0</formula>
    </cfRule>
  </conditionalFormatting>
  <conditionalFormatting sqref="D11">
    <cfRule type="cellIs" dxfId="4420" priority="4953" operator="lessThan">
      <formula>0</formula>
    </cfRule>
  </conditionalFormatting>
  <conditionalFormatting sqref="D11">
    <cfRule type="cellIs" dxfId="4419" priority="4952" operator="lessThan">
      <formula>0</formula>
    </cfRule>
  </conditionalFormatting>
  <conditionalFormatting sqref="D11">
    <cfRule type="cellIs" dxfId="4418" priority="4951" operator="lessThan">
      <formula>0</formula>
    </cfRule>
  </conditionalFormatting>
  <conditionalFormatting sqref="D12">
    <cfRule type="cellIs" dxfId="4417" priority="4950" operator="lessThan">
      <formula>0</formula>
    </cfRule>
  </conditionalFormatting>
  <conditionalFormatting sqref="D11">
    <cfRule type="cellIs" dxfId="4416" priority="4949" operator="lessThan">
      <formula>0</formula>
    </cfRule>
  </conditionalFormatting>
  <conditionalFormatting sqref="D11">
    <cfRule type="cellIs" dxfId="4415" priority="4948" operator="lessThan">
      <formula>0</formula>
    </cfRule>
  </conditionalFormatting>
  <conditionalFormatting sqref="D11">
    <cfRule type="cellIs" dxfId="4414" priority="4947" operator="lessThan">
      <formula>0</formula>
    </cfRule>
  </conditionalFormatting>
  <conditionalFormatting sqref="D11">
    <cfRule type="cellIs" dxfId="4413" priority="4946" operator="lessThan">
      <formula>0</formula>
    </cfRule>
  </conditionalFormatting>
  <conditionalFormatting sqref="D11">
    <cfRule type="cellIs" dxfId="4412" priority="4945" operator="lessThan">
      <formula>0</formula>
    </cfRule>
  </conditionalFormatting>
  <conditionalFormatting sqref="D12">
    <cfRule type="cellIs" dxfId="4411" priority="4944" operator="lessThan">
      <formula>0</formula>
    </cfRule>
  </conditionalFormatting>
  <conditionalFormatting sqref="D12">
    <cfRule type="cellIs" dxfId="4410" priority="4943" operator="lessThan">
      <formula>0</formula>
    </cfRule>
  </conditionalFormatting>
  <conditionalFormatting sqref="D11">
    <cfRule type="cellIs" dxfId="4409" priority="4942" operator="lessThan">
      <formula>0</formula>
    </cfRule>
  </conditionalFormatting>
  <conditionalFormatting sqref="D12">
    <cfRule type="cellIs" dxfId="4408" priority="4941" operator="lessThan">
      <formula>0</formula>
    </cfRule>
  </conditionalFormatting>
  <conditionalFormatting sqref="D11">
    <cfRule type="cellIs" dxfId="4407" priority="4940" operator="lessThan">
      <formula>0</formula>
    </cfRule>
  </conditionalFormatting>
  <conditionalFormatting sqref="D11">
    <cfRule type="cellIs" dxfId="4406" priority="4939" operator="lessThan">
      <formula>0</formula>
    </cfRule>
  </conditionalFormatting>
  <conditionalFormatting sqref="D12">
    <cfRule type="cellIs" dxfId="4405" priority="4938" operator="lessThan">
      <formula>0</formula>
    </cfRule>
  </conditionalFormatting>
  <conditionalFormatting sqref="D11">
    <cfRule type="cellIs" dxfId="4404" priority="4937" operator="lessThan">
      <formula>0</formula>
    </cfRule>
  </conditionalFormatting>
  <conditionalFormatting sqref="D11">
    <cfRule type="cellIs" dxfId="4403" priority="4936" operator="lessThan">
      <formula>0</formula>
    </cfRule>
  </conditionalFormatting>
  <conditionalFormatting sqref="D11">
    <cfRule type="cellIs" dxfId="4402" priority="4935" operator="lessThan">
      <formula>0</formula>
    </cfRule>
  </conditionalFormatting>
  <conditionalFormatting sqref="D12">
    <cfRule type="cellIs" dxfId="4401" priority="4934" operator="lessThan">
      <formula>0</formula>
    </cfRule>
  </conditionalFormatting>
  <conditionalFormatting sqref="D11">
    <cfRule type="cellIs" dxfId="4400" priority="4933" operator="lessThan">
      <formula>0</formula>
    </cfRule>
  </conditionalFormatting>
  <conditionalFormatting sqref="D11">
    <cfRule type="cellIs" dxfId="4399" priority="4932" operator="lessThan">
      <formula>0</formula>
    </cfRule>
  </conditionalFormatting>
  <conditionalFormatting sqref="D11">
    <cfRule type="cellIs" dxfId="4398" priority="4931" operator="lessThan">
      <formula>0</formula>
    </cfRule>
  </conditionalFormatting>
  <conditionalFormatting sqref="D11">
    <cfRule type="cellIs" dxfId="4397" priority="4930" operator="lessThan">
      <formula>0</formula>
    </cfRule>
  </conditionalFormatting>
  <conditionalFormatting sqref="D12">
    <cfRule type="cellIs" dxfId="4396" priority="4929" operator="lessThan">
      <formula>0</formula>
    </cfRule>
  </conditionalFormatting>
  <conditionalFormatting sqref="D11">
    <cfRule type="cellIs" dxfId="4395" priority="4928" operator="lessThan">
      <formula>0</formula>
    </cfRule>
  </conditionalFormatting>
  <conditionalFormatting sqref="D11">
    <cfRule type="cellIs" dxfId="4394" priority="4927" operator="lessThan">
      <formula>0</formula>
    </cfRule>
  </conditionalFormatting>
  <conditionalFormatting sqref="D11">
    <cfRule type="cellIs" dxfId="4393" priority="4926" operator="lessThan">
      <formula>0</formula>
    </cfRule>
  </conditionalFormatting>
  <conditionalFormatting sqref="D11">
    <cfRule type="cellIs" dxfId="4392" priority="4925" operator="lessThan">
      <formula>0</formula>
    </cfRule>
  </conditionalFormatting>
  <conditionalFormatting sqref="D11">
    <cfRule type="cellIs" dxfId="4391" priority="4924" operator="lessThan">
      <formula>0</formula>
    </cfRule>
  </conditionalFormatting>
  <conditionalFormatting sqref="D12">
    <cfRule type="cellIs" dxfId="4390" priority="4923" operator="lessThan">
      <formula>0</formula>
    </cfRule>
  </conditionalFormatting>
  <conditionalFormatting sqref="D11">
    <cfRule type="cellIs" dxfId="4389" priority="4922" operator="lessThan">
      <formula>0</formula>
    </cfRule>
  </conditionalFormatting>
  <conditionalFormatting sqref="D11">
    <cfRule type="cellIs" dxfId="4388" priority="4921" operator="lessThan">
      <formula>0</formula>
    </cfRule>
  </conditionalFormatting>
  <conditionalFormatting sqref="D11">
    <cfRule type="cellIs" dxfId="4387" priority="4920" operator="lessThan">
      <formula>0</formula>
    </cfRule>
  </conditionalFormatting>
  <conditionalFormatting sqref="D11">
    <cfRule type="cellIs" dxfId="4386" priority="4919" operator="lessThan">
      <formula>0</formula>
    </cfRule>
  </conditionalFormatting>
  <conditionalFormatting sqref="D11">
    <cfRule type="cellIs" dxfId="4385" priority="4918" operator="lessThan">
      <formula>0</formula>
    </cfRule>
  </conditionalFormatting>
  <conditionalFormatting sqref="D11">
    <cfRule type="cellIs" dxfId="4384" priority="4917" operator="lessThan">
      <formula>0</formula>
    </cfRule>
  </conditionalFormatting>
  <conditionalFormatting sqref="D12">
    <cfRule type="cellIs" dxfId="4383" priority="4916" operator="lessThan">
      <formula>0</formula>
    </cfRule>
  </conditionalFormatting>
  <conditionalFormatting sqref="D12">
    <cfRule type="cellIs" dxfId="4382" priority="4915" operator="lessThan">
      <formula>0</formula>
    </cfRule>
  </conditionalFormatting>
  <conditionalFormatting sqref="D12">
    <cfRule type="cellIs" dxfId="4381" priority="4914" operator="lessThan">
      <formula>0</formula>
    </cfRule>
  </conditionalFormatting>
  <conditionalFormatting sqref="D12">
    <cfRule type="cellIs" dxfId="4380" priority="4913" operator="lessThan">
      <formula>0</formula>
    </cfRule>
  </conditionalFormatting>
  <conditionalFormatting sqref="D11">
    <cfRule type="cellIs" dxfId="4379" priority="4912" operator="lessThan">
      <formula>0</formula>
    </cfRule>
  </conditionalFormatting>
  <conditionalFormatting sqref="D12">
    <cfRule type="cellIs" dxfId="4378" priority="4911" operator="lessThan">
      <formula>0</formula>
    </cfRule>
  </conditionalFormatting>
  <conditionalFormatting sqref="D12">
    <cfRule type="cellIs" dxfId="4377" priority="4910" operator="lessThan">
      <formula>0</formula>
    </cfRule>
  </conditionalFormatting>
  <conditionalFormatting sqref="D12">
    <cfRule type="cellIs" dxfId="4376" priority="4909" operator="lessThan">
      <formula>0</formula>
    </cfRule>
  </conditionalFormatting>
  <conditionalFormatting sqref="D11">
    <cfRule type="cellIs" dxfId="4375" priority="4908" operator="lessThan">
      <formula>0</formula>
    </cfRule>
  </conditionalFormatting>
  <conditionalFormatting sqref="D12">
    <cfRule type="cellIs" dxfId="4374" priority="4907" operator="lessThan">
      <formula>0</formula>
    </cfRule>
  </conditionalFormatting>
  <conditionalFormatting sqref="D12">
    <cfRule type="cellIs" dxfId="4373" priority="4906" operator="lessThan">
      <formula>0</formula>
    </cfRule>
  </conditionalFormatting>
  <conditionalFormatting sqref="D11">
    <cfRule type="cellIs" dxfId="4372" priority="4905" operator="lessThan">
      <formula>0</formula>
    </cfRule>
  </conditionalFormatting>
  <conditionalFormatting sqref="D12">
    <cfRule type="cellIs" dxfId="4371" priority="4904" operator="lessThan">
      <formula>0</formula>
    </cfRule>
  </conditionalFormatting>
  <conditionalFormatting sqref="D11">
    <cfRule type="cellIs" dxfId="4370" priority="4903" operator="lessThan">
      <formula>0</formula>
    </cfRule>
  </conditionalFormatting>
  <conditionalFormatting sqref="D11">
    <cfRule type="cellIs" dxfId="4369" priority="4902" operator="lessThan">
      <formula>0</formula>
    </cfRule>
  </conditionalFormatting>
  <conditionalFormatting sqref="D12">
    <cfRule type="cellIs" dxfId="4368" priority="4901" operator="lessThan">
      <formula>0</formula>
    </cfRule>
  </conditionalFormatting>
  <conditionalFormatting sqref="D12">
    <cfRule type="cellIs" dxfId="4367" priority="4900" operator="lessThan">
      <formula>0</formula>
    </cfRule>
  </conditionalFormatting>
  <conditionalFormatting sqref="D12">
    <cfRule type="cellIs" dxfId="4366" priority="4899" operator="lessThan">
      <formula>0</formula>
    </cfRule>
  </conditionalFormatting>
  <conditionalFormatting sqref="D11">
    <cfRule type="cellIs" dxfId="4365" priority="4898" operator="lessThan">
      <formula>0</formula>
    </cfRule>
  </conditionalFormatting>
  <conditionalFormatting sqref="D12">
    <cfRule type="cellIs" dxfId="4364" priority="4897" operator="lessThan">
      <formula>0</formula>
    </cfRule>
  </conditionalFormatting>
  <conditionalFormatting sqref="D12">
    <cfRule type="cellIs" dxfId="4363" priority="4896" operator="lessThan">
      <formula>0</formula>
    </cfRule>
  </conditionalFormatting>
  <conditionalFormatting sqref="D11">
    <cfRule type="cellIs" dxfId="4362" priority="4895" operator="lessThan">
      <formula>0</formula>
    </cfRule>
  </conditionalFormatting>
  <conditionalFormatting sqref="D12">
    <cfRule type="cellIs" dxfId="4361" priority="4894" operator="lessThan">
      <formula>0</formula>
    </cfRule>
  </conditionalFormatting>
  <conditionalFormatting sqref="D11">
    <cfRule type="cellIs" dxfId="4360" priority="4893" operator="lessThan">
      <formula>0</formula>
    </cfRule>
  </conditionalFormatting>
  <conditionalFormatting sqref="D11">
    <cfRule type="cellIs" dxfId="4359" priority="4892" operator="lessThan">
      <formula>0</formula>
    </cfRule>
  </conditionalFormatting>
  <conditionalFormatting sqref="D12">
    <cfRule type="cellIs" dxfId="4358" priority="4891" operator="lessThan">
      <formula>0</formula>
    </cfRule>
  </conditionalFormatting>
  <conditionalFormatting sqref="D12">
    <cfRule type="cellIs" dxfId="4357" priority="4890" operator="lessThan">
      <formula>0</formula>
    </cfRule>
  </conditionalFormatting>
  <conditionalFormatting sqref="D11">
    <cfRule type="cellIs" dxfId="4356" priority="4889" operator="lessThan">
      <formula>0</formula>
    </cfRule>
  </conditionalFormatting>
  <conditionalFormatting sqref="D12">
    <cfRule type="cellIs" dxfId="4355" priority="4888" operator="lessThan">
      <formula>0</formula>
    </cfRule>
  </conditionalFormatting>
  <conditionalFormatting sqref="D11">
    <cfRule type="cellIs" dxfId="4354" priority="4887" operator="lessThan">
      <formula>0</formula>
    </cfRule>
  </conditionalFormatting>
  <conditionalFormatting sqref="D11">
    <cfRule type="cellIs" dxfId="4353" priority="4886" operator="lessThan">
      <formula>0</formula>
    </cfRule>
  </conditionalFormatting>
  <conditionalFormatting sqref="D12">
    <cfRule type="cellIs" dxfId="4352" priority="4885" operator="lessThan">
      <formula>0</formula>
    </cfRule>
  </conditionalFormatting>
  <conditionalFormatting sqref="D11">
    <cfRule type="cellIs" dxfId="4351" priority="4884" operator="lessThan">
      <formula>0</formula>
    </cfRule>
  </conditionalFormatting>
  <conditionalFormatting sqref="D11">
    <cfRule type="cellIs" dxfId="4350" priority="4883" operator="lessThan">
      <formula>0</formula>
    </cfRule>
  </conditionalFormatting>
  <conditionalFormatting sqref="D11">
    <cfRule type="cellIs" dxfId="4349" priority="4882" operator="lessThan">
      <formula>0</formula>
    </cfRule>
  </conditionalFormatting>
  <conditionalFormatting sqref="D12">
    <cfRule type="cellIs" dxfId="4348" priority="4881" operator="lessThan">
      <formula>0</formula>
    </cfRule>
  </conditionalFormatting>
  <conditionalFormatting sqref="D12">
    <cfRule type="cellIs" dxfId="4347" priority="4880" operator="lessThan">
      <formula>0</formula>
    </cfRule>
  </conditionalFormatting>
  <conditionalFormatting sqref="D12">
    <cfRule type="cellIs" dxfId="4346" priority="4879" operator="lessThan">
      <formula>0</formula>
    </cfRule>
  </conditionalFormatting>
  <conditionalFormatting sqref="D11">
    <cfRule type="cellIs" dxfId="4345" priority="4878" operator="lessThan">
      <formula>0</formula>
    </cfRule>
  </conditionalFormatting>
  <conditionalFormatting sqref="D12">
    <cfRule type="cellIs" dxfId="4344" priority="4877" operator="lessThan">
      <formula>0</formula>
    </cfRule>
  </conditionalFormatting>
  <conditionalFormatting sqref="D12">
    <cfRule type="cellIs" dxfId="4343" priority="4876" operator="lessThan">
      <formula>0</formula>
    </cfRule>
  </conditionalFormatting>
  <conditionalFormatting sqref="D11">
    <cfRule type="cellIs" dxfId="4342" priority="4875" operator="lessThan">
      <formula>0</formula>
    </cfRule>
  </conditionalFormatting>
  <conditionalFormatting sqref="D12">
    <cfRule type="cellIs" dxfId="4341" priority="4874" operator="lessThan">
      <formula>0</formula>
    </cfRule>
  </conditionalFormatting>
  <conditionalFormatting sqref="D11">
    <cfRule type="cellIs" dxfId="4340" priority="4873" operator="lessThan">
      <formula>0</formula>
    </cfRule>
  </conditionalFormatting>
  <conditionalFormatting sqref="D11">
    <cfRule type="cellIs" dxfId="4339" priority="4872" operator="lessThan">
      <formula>0</formula>
    </cfRule>
  </conditionalFormatting>
  <conditionalFormatting sqref="D12">
    <cfRule type="cellIs" dxfId="4338" priority="4871" operator="lessThan">
      <formula>0</formula>
    </cfRule>
  </conditionalFormatting>
  <conditionalFormatting sqref="D12">
    <cfRule type="cellIs" dxfId="4337" priority="4870" operator="lessThan">
      <formula>0</formula>
    </cfRule>
  </conditionalFormatting>
  <conditionalFormatting sqref="D11">
    <cfRule type="cellIs" dxfId="4336" priority="4869" operator="lessThan">
      <formula>0</formula>
    </cfRule>
  </conditionalFormatting>
  <conditionalFormatting sqref="D12">
    <cfRule type="cellIs" dxfId="4335" priority="4868" operator="lessThan">
      <formula>0</formula>
    </cfRule>
  </conditionalFormatting>
  <conditionalFormatting sqref="D11">
    <cfRule type="cellIs" dxfId="4334" priority="4867" operator="lessThan">
      <formula>0</formula>
    </cfRule>
  </conditionalFormatting>
  <conditionalFormatting sqref="D11">
    <cfRule type="cellIs" dxfId="4333" priority="4866" operator="lessThan">
      <formula>0</formula>
    </cfRule>
  </conditionalFormatting>
  <conditionalFormatting sqref="D12">
    <cfRule type="cellIs" dxfId="4332" priority="4865" operator="lessThan">
      <formula>0</formula>
    </cfRule>
  </conditionalFormatting>
  <conditionalFormatting sqref="D11">
    <cfRule type="cellIs" dxfId="4331" priority="4864" operator="lessThan">
      <formula>0</formula>
    </cfRule>
  </conditionalFormatting>
  <conditionalFormatting sqref="D11">
    <cfRule type="cellIs" dxfId="4330" priority="4863" operator="lessThan">
      <formula>0</formula>
    </cfRule>
  </conditionalFormatting>
  <conditionalFormatting sqref="D11">
    <cfRule type="cellIs" dxfId="4329" priority="4862" operator="lessThan">
      <formula>0</formula>
    </cfRule>
  </conditionalFormatting>
  <conditionalFormatting sqref="D12">
    <cfRule type="cellIs" dxfId="4328" priority="4861" operator="lessThan">
      <formula>0</formula>
    </cfRule>
  </conditionalFormatting>
  <conditionalFormatting sqref="D12">
    <cfRule type="cellIs" dxfId="4327" priority="4860" operator="lessThan">
      <formula>0</formula>
    </cfRule>
  </conditionalFormatting>
  <conditionalFormatting sqref="D11">
    <cfRule type="cellIs" dxfId="4326" priority="4859" operator="lessThan">
      <formula>0</formula>
    </cfRule>
  </conditionalFormatting>
  <conditionalFormatting sqref="D12">
    <cfRule type="cellIs" dxfId="4325" priority="4858" operator="lessThan">
      <formula>0</formula>
    </cfRule>
  </conditionalFormatting>
  <conditionalFormatting sqref="D11">
    <cfRule type="cellIs" dxfId="4324" priority="4857" operator="lessThan">
      <formula>0</formula>
    </cfRule>
  </conditionalFormatting>
  <conditionalFormatting sqref="D11">
    <cfRule type="cellIs" dxfId="4323" priority="4856" operator="lessThan">
      <formula>0</formula>
    </cfRule>
  </conditionalFormatting>
  <conditionalFormatting sqref="D12">
    <cfRule type="cellIs" dxfId="4322" priority="4855" operator="lessThan">
      <formula>0</formula>
    </cfRule>
  </conditionalFormatting>
  <conditionalFormatting sqref="D11">
    <cfRule type="cellIs" dxfId="4321" priority="4854" operator="lessThan">
      <formula>0</formula>
    </cfRule>
  </conditionalFormatting>
  <conditionalFormatting sqref="D11">
    <cfRule type="cellIs" dxfId="4320" priority="4853" operator="lessThan">
      <formula>0</formula>
    </cfRule>
  </conditionalFormatting>
  <conditionalFormatting sqref="D11">
    <cfRule type="cellIs" dxfId="4319" priority="4852" operator="lessThan">
      <formula>0</formula>
    </cfRule>
  </conditionalFormatting>
  <conditionalFormatting sqref="D12">
    <cfRule type="cellIs" dxfId="4318" priority="4851" operator="lessThan">
      <formula>0</formula>
    </cfRule>
  </conditionalFormatting>
  <conditionalFormatting sqref="D11">
    <cfRule type="cellIs" dxfId="4317" priority="4850" operator="lessThan">
      <formula>0</formula>
    </cfRule>
  </conditionalFormatting>
  <conditionalFormatting sqref="D11">
    <cfRule type="cellIs" dxfId="4316" priority="4849" operator="lessThan">
      <formula>0</formula>
    </cfRule>
  </conditionalFormatting>
  <conditionalFormatting sqref="D11">
    <cfRule type="cellIs" dxfId="4315" priority="4848" operator="lessThan">
      <formula>0</formula>
    </cfRule>
  </conditionalFormatting>
  <conditionalFormatting sqref="D11">
    <cfRule type="cellIs" dxfId="4314" priority="4847" operator="lessThan">
      <formula>0</formula>
    </cfRule>
  </conditionalFormatting>
  <conditionalFormatting sqref="D12">
    <cfRule type="cellIs" dxfId="4313" priority="4846" operator="lessThan">
      <formula>0</formula>
    </cfRule>
  </conditionalFormatting>
  <conditionalFormatting sqref="D12">
    <cfRule type="cellIs" dxfId="4312" priority="4845" operator="lessThan">
      <formula>0</formula>
    </cfRule>
  </conditionalFormatting>
  <conditionalFormatting sqref="D12">
    <cfRule type="cellIs" dxfId="4311" priority="4844" operator="lessThan">
      <formula>0</formula>
    </cfRule>
  </conditionalFormatting>
  <conditionalFormatting sqref="D11">
    <cfRule type="cellIs" dxfId="4310" priority="4843" operator="lessThan">
      <formula>0</formula>
    </cfRule>
  </conditionalFormatting>
  <conditionalFormatting sqref="D12">
    <cfRule type="cellIs" dxfId="4309" priority="4842" operator="lessThan">
      <formula>0</formula>
    </cfRule>
  </conditionalFormatting>
  <conditionalFormatting sqref="D12">
    <cfRule type="cellIs" dxfId="4308" priority="4841" operator="lessThan">
      <formula>0</formula>
    </cfRule>
  </conditionalFormatting>
  <conditionalFormatting sqref="D11">
    <cfRule type="cellIs" dxfId="4307" priority="4840" operator="lessThan">
      <formula>0</formula>
    </cfRule>
  </conditionalFormatting>
  <conditionalFormatting sqref="D12">
    <cfRule type="cellIs" dxfId="4306" priority="4839" operator="lessThan">
      <formula>0</formula>
    </cfRule>
  </conditionalFormatting>
  <conditionalFormatting sqref="D11">
    <cfRule type="cellIs" dxfId="4305" priority="4838" operator="lessThan">
      <formula>0</formula>
    </cfRule>
  </conditionalFormatting>
  <conditionalFormatting sqref="D11">
    <cfRule type="cellIs" dxfId="4304" priority="4837" operator="lessThan">
      <formula>0</formula>
    </cfRule>
  </conditionalFormatting>
  <conditionalFormatting sqref="D12">
    <cfRule type="cellIs" dxfId="4303" priority="4836" operator="lessThan">
      <formula>0</formula>
    </cfRule>
  </conditionalFormatting>
  <conditionalFormatting sqref="D12">
    <cfRule type="cellIs" dxfId="4302" priority="4835" operator="lessThan">
      <formula>0</formula>
    </cfRule>
  </conditionalFormatting>
  <conditionalFormatting sqref="D11">
    <cfRule type="cellIs" dxfId="4301" priority="4834" operator="lessThan">
      <formula>0</formula>
    </cfRule>
  </conditionalFormatting>
  <conditionalFormatting sqref="D12">
    <cfRule type="cellIs" dxfId="4300" priority="4833" operator="lessThan">
      <formula>0</formula>
    </cfRule>
  </conditionalFormatting>
  <conditionalFormatting sqref="D11">
    <cfRule type="cellIs" dxfId="4299" priority="4832" operator="lessThan">
      <formula>0</formula>
    </cfRule>
  </conditionalFormatting>
  <conditionalFormatting sqref="D11">
    <cfRule type="cellIs" dxfId="4298" priority="4831" operator="lessThan">
      <formula>0</formula>
    </cfRule>
  </conditionalFormatting>
  <conditionalFormatting sqref="D12">
    <cfRule type="cellIs" dxfId="4297" priority="4830" operator="lessThan">
      <formula>0</formula>
    </cfRule>
  </conditionalFormatting>
  <conditionalFormatting sqref="D11">
    <cfRule type="cellIs" dxfId="4296" priority="4829" operator="lessThan">
      <formula>0</formula>
    </cfRule>
  </conditionalFormatting>
  <conditionalFormatting sqref="D11">
    <cfRule type="cellIs" dxfId="4295" priority="4828" operator="lessThan">
      <formula>0</formula>
    </cfRule>
  </conditionalFormatting>
  <conditionalFormatting sqref="D11">
    <cfRule type="cellIs" dxfId="4294" priority="4827" operator="lessThan">
      <formula>0</formula>
    </cfRule>
  </conditionalFormatting>
  <conditionalFormatting sqref="D12">
    <cfRule type="cellIs" dxfId="4293" priority="4826" operator="lessThan">
      <formula>0</formula>
    </cfRule>
  </conditionalFormatting>
  <conditionalFormatting sqref="D12">
    <cfRule type="cellIs" dxfId="4292" priority="4825" operator="lessThan">
      <formula>0</formula>
    </cfRule>
  </conditionalFormatting>
  <conditionalFormatting sqref="D11">
    <cfRule type="cellIs" dxfId="4291" priority="4824" operator="lessThan">
      <formula>0</formula>
    </cfRule>
  </conditionalFormatting>
  <conditionalFormatting sqref="D12">
    <cfRule type="cellIs" dxfId="4290" priority="4823" operator="lessThan">
      <formula>0</formula>
    </cfRule>
  </conditionalFormatting>
  <conditionalFormatting sqref="D11">
    <cfRule type="cellIs" dxfId="4289" priority="4822" operator="lessThan">
      <formula>0</formula>
    </cfRule>
  </conditionalFormatting>
  <conditionalFormatting sqref="D11">
    <cfRule type="cellIs" dxfId="4288" priority="4821" operator="lessThan">
      <formula>0</formula>
    </cfRule>
  </conditionalFormatting>
  <conditionalFormatting sqref="D12">
    <cfRule type="cellIs" dxfId="4287" priority="4820" operator="lessThan">
      <formula>0</formula>
    </cfRule>
  </conditionalFormatting>
  <conditionalFormatting sqref="D11">
    <cfRule type="cellIs" dxfId="4286" priority="4819" operator="lessThan">
      <formula>0</formula>
    </cfRule>
  </conditionalFormatting>
  <conditionalFormatting sqref="D11">
    <cfRule type="cellIs" dxfId="4285" priority="4818" operator="lessThan">
      <formula>0</formula>
    </cfRule>
  </conditionalFormatting>
  <conditionalFormatting sqref="D11">
    <cfRule type="cellIs" dxfId="4284" priority="4817" operator="lessThan">
      <formula>0</formula>
    </cfRule>
  </conditionalFormatting>
  <conditionalFormatting sqref="D12">
    <cfRule type="cellIs" dxfId="4283" priority="4816" operator="lessThan">
      <formula>0</formula>
    </cfRule>
  </conditionalFormatting>
  <conditionalFormatting sqref="D11">
    <cfRule type="cellIs" dxfId="4282" priority="4815" operator="lessThan">
      <formula>0</formula>
    </cfRule>
  </conditionalFormatting>
  <conditionalFormatting sqref="D11">
    <cfRule type="cellIs" dxfId="4281" priority="4814" operator="lessThan">
      <formula>0</formula>
    </cfRule>
  </conditionalFormatting>
  <conditionalFormatting sqref="D11">
    <cfRule type="cellIs" dxfId="4280" priority="4813" operator="lessThan">
      <formula>0</formula>
    </cfRule>
  </conditionalFormatting>
  <conditionalFormatting sqref="D11">
    <cfRule type="cellIs" dxfId="4279" priority="4812" operator="lessThan">
      <formula>0</formula>
    </cfRule>
  </conditionalFormatting>
  <conditionalFormatting sqref="D12">
    <cfRule type="cellIs" dxfId="4278" priority="4811" operator="lessThan">
      <formula>0</formula>
    </cfRule>
  </conditionalFormatting>
  <conditionalFormatting sqref="D12">
    <cfRule type="cellIs" dxfId="4277" priority="4810" operator="lessThan">
      <formula>0</formula>
    </cfRule>
  </conditionalFormatting>
  <conditionalFormatting sqref="D11">
    <cfRule type="cellIs" dxfId="4276" priority="4809" operator="lessThan">
      <formula>0</formula>
    </cfRule>
  </conditionalFormatting>
  <conditionalFormatting sqref="D12">
    <cfRule type="cellIs" dxfId="4275" priority="4808" operator="lessThan">
      <formula>0</formula>
    </cfRule>
  </conditionalFormatting>
  <conditionalFormatting sqref="D11">
    <cfRule type="cellIs" dxfId="4274" priority="4807" operator="lessThan">
      <formula>0</formula>
    </cfRule>
  </conditionalFormatting>
  <conditionalFormatting sqref="D11">
    <cfRule type="cellIs" dxfId="4273" priority="4806" operator="lessThan">
      <formula>0</formula>
    </cfRule>
  </conditionalFormatting>
  <conditionalFormatting sqref="D12">
    <cfRule type="cellIs" dxfId="4272" priority="4805" operator="lessThan">
      <formula>0</formula>
    </cfRule>
  </conditionalFormatting>
  <conditionalFormatting sqref="D11">
    <cfRule type="cellIs" dxfId="4271" priority="4804" operator="lessThan">
      <formula>0</formula>
    </cfRule>
  </conditionalFormatting>
  <conditionalFormatting sqref="D11">
    <cfRule type="cellIs" dxfId="4270" priority="4803" operator="lessThan">
      <formula>0</formula>
    </cfRule>
  </conditionalFormatting>
  <conditionalFormatting sqref="D11">
    <cfRule type="cellIs" dxfId="4269" priority="4802" operator="lessThan">
      <formula>0</formula>
    </cfRule>
  </conditionalFormatting>
  <conditionalFormatting sqref="D12">
    <cfRule type="cellIs" dxfId="4268" priority="4801" operator="lessThan">
      <formula>0</formula>
    </cfRule>
  </conditionalFormatting>
  <conditionalFormatting sqref="D11">
    <cfRule type="cellIs" dxfId="4267" priority="4800" operator="lessThan">
      <formula>0</formula>
    </cfRule>
  </conditionalFormatting>
  <conditionalFormatting sqref="D11">
    <cfRule type="cellIs" dxfId="4266" priority="4799" operator="lessThan">
      <formula>0</formula>
    </cfRule>
  </conditionalFormatting>
  <conditionalFormatting sqref="D11">
    <cfRule type="cellIs" dxfId="4265" priority="4798" operator="lessThan">
      <formula>0</formula>
    </cfRule>
  </conditionalFormatting>
  <conditionalFormatting sqref="D11">
    <cfRule type="cellIs" dxfId="4264" priority="4797" operator="lessThan">
      <formula>0</formula>
    </cfRule>
  </conditionalFormatting>
  <conditionalFormatting sqref="D12">
    <cfRule type="cellIs" dxfId="4263" priority="4796" operator="lessThan">
      <formula>0</formula>
    </cfRule>
  </conditionalFormatting>
  <conditionalFormatting sqref="D11">
    <cfRule type="cellIs" dxfId="4262" priority="4795" operator="lessThan">
      <formula>0</formula>
    </cfRule>
  </conditionalFormatting>
  <conditionalFormatting sqref="D11">
    <cfRule type="cellIs" dxfId="4261" priority="4794" operator="lessThan">
      <formula>0</formula>
    </cfRule>
  </conditionalFormatting>
  <conditionalFormatting sqref="D11">
    <cfRule type="cellIs" dxfId="4260" priority="4793" operator="lessThan">
      <formula>0</formula>
    </cfRule>
  </conditionalFormatting>
  <conditionalFormatting sqref="D11">
    <cfRule type="cellIs" dxfId="4259" priority="4792" operator="lessThan">
      <formula>0</formula>
    </cfRule>
  </conditionalFormatting>
  <conditionalFormatting sqref="D11">
    <cfRule type="cellIs" dxfId="4258" priority="4791" operator="lessThan">
      <formula>0</formula>
    </cfRule>
  </conditionalFormatting>
  <conditionalFormatting sqref="D12">
    <cfRule type="cellIs" dxfId="4257" priority="4790" operator="lessThan">
      <formula>0</formula>
    </cfRule>
  </conditionalFormatting>
  <conditionalFormatting sqref="D12">
    <cfRule type="cellIs" dxfId="4256" priority="4789" operator="lessThan">
      <formula>0</formula>
    </cfRule>
  </conditionalFormatting>
  <conditionalFormatting sqref="D12">
    <cfRule type="cellIs" dxfId="4255" priority="4788" operator="lessThan">
      <formula>0</formula>
    </cfRule>
  </conditionalFormatting>
  <conditionalFormatting sqref="D11">
    <cfRule type="cellIs" dxfId="4254" priority="4787" operator="lessThan">
      <formula>0</formula>
    </cfRule>
  </conditionalFormatting>
  <conditionalFormatting sqref="D12">
    <cfRule type="cellIs" dxfId="4253" priority="4786" operator="lessThan">
      <formula>0</formula>
    </cfRule>
  </conditionalFormatting>
  <conditionalFormatting sqref="D12">
    <cfRule type="cellIs" dxfId="4252" priority="4785" operator="lessThan">
      <formula>0</formula>
    </cfRule>
  </conditionalFormatting>
  <conditionalFormatting sqref="D11">
    <cfRule type="cellIs" dxfId="4251" priority="4784" operator="lessThan">
      <formula>0</formula>
    </cfRule>
  </conditionalFormatting>
  <conditionalFormatting sqref="D12">
    <cfRule type="cellIs" dxfId="4250" priority="4783" operator="lessThan">
      <formula>0</formula>
    </cfRule>
  </conditionalFormatting>
  <conditionalFormatting sqref="D11">
    <cfRule type="cellIs" dxfId="4249" priority="4782" operator="lessThan">
      <formula>0</formula>
    </cfRule>
  </conditionalFormatting>
  <conditionalFormatting sqref="D11">
    <cfRule type="cellIs" dxfId="4248" priority="4781" operator="lessThan">
      <formula>0</formula>
    </cfRule>
  </conditionalFormatting>
  <conditionalFormatting sqref="D12">
    <cfRule type="cellIs" dxfId="4247" priority="4780" operator="lessThan">
      <formula>0</formula>
    </cfRule>
  </conditionalFormatting>
  <conditionalFormatting sqref="D12">
    <cfRule type="cellIs" dxfId="4246" priority="4779" operator="lessThan">
      <formula>0</formula>
    </cfRule>
  </conditionalFormatting>
  <conditionalFormatting sqref="D11">
    <cfRule type="cellIs" dxfId="4245" priority="4778" operator="lessThan">
      <formula>0</formula>
    </cfRule>
  </conditionalFormatting>
  <conditionalFormatting sqref="D12">
    <cfRule type="cellIs" dxfId="4244" priority="4777" operator="lessThan">
      <formula>0</formula>
    </cfRule>
  </conditionalFormatting>
  <conditionalFormatting sqref="D11">
    <cfRule type="cellIs" dxfId="4243" priority="4776" operator="lessThan">
      <formula>0</formula>
    </cfRule>
  </conditionalFormatting>
  <conditionalFormatting sqref="D11">
    <cfRule type="cellIs" dxfId="4242" priority="4775" operator="lessThan">
      <formula>0</formula>
    </cfRule>
  </conditionalFormatting>
  <conditionalFormatting sqref="D12">
    <cfRule type="cellIs" dxfId="4241" priority="4774" operator="lessThan">
      <formula>0</formula>
    </cfRule>
  </conditionalFormatting>
  <conditionalFormatting sqref="D11">
    <cfRule type="cellIs" dxfId="4240" priority="4773" operator="lessThan">
      <formula>0</formula>
    </cfRule>
  </conditionalFormatting>
  <conditionalFormatting sqref="D11">
    <cfRule type="cellIs" dxfId="4239" priority="4772" operator="lessThan">
      <formula>0</formula>
    </cfRule>
  </conditionalFormatting>
  <conditionalFormatting sqref="D11">
    <cfRule type="cellIs" dxfId="4238" priority="4771" operator="lessThan">
      <formula>0</formula>
    </cfRule>
  </conditionalFormatting>
  <conditionalFormatting sqref="D12">
    <cfRule type="cellIs" dxfId="4237" priority="4770" operator="lessThan">
      <formula>0</formula>
    </cfRule>
  </conditionalFormatting>
  <conditionalFormatting sqref="D12">
    <cfRule type="cellIs" dxfId="4236" priority="4769" operator="lessThan">
      <formula>0</formula>
    </cfRule>
  </conditionalFormatting>
  <conditionalFormatting sqref="D11">
    <cfRule type="cellIs" dxfId="4235" priority="4768" operator="lessThan">
      <formula>0</formula>
    </cfRule>
  </conditionalFormatting>
  <conditionalFormatting sqref="D12">
    <cfRule type="cellIs" dxfId="4234" priority="4767" operator="lessThan">
      <formula>0</formula>
    </cfRule>
  </conditionalFormatting>
  <conditionalFormatting sqref="D11">
    <cfRule type="cellIs" dxfId="4233" priority="4766" operator="lessThan">
      <formula>0</formula>
    </cfRule>
  </conditionalFormatting>
  <conditionalFormatting sqref="D11">
    <cfRule type="cellIs" dxfId="4232" priority="4765" operator="lessThan">
      <formula>0</formula>
    </cfRule>
  </conditionalFormatting>
  <conditionalFormatting sqref="D12">
    <cfRule type="cellIs" dxfId="4231" priority="4764" operator="lessThan">
      <formula>0</formula>
    </cfRule>
  </conditionalFormatting>
  <conditionalFormatting sqref="D11">
    <cfRule type="cellIs" dxfId="4230" priority="4763" operator="lessThan">
      <formula>0</formula>
    </cfRule>
  </conditionalFormatting>
  <conditionalFormatting sqref="D11">
    <cfRule type="cellIs" dxfId="4229" priority="4762" operator="lessThan">
      <formula>0</formula>
    </cfRule>
  </conditionalFormatting>
  <conditionalFormatting sqref="D11">
    <cfRule type="cellIs" dxfId="4228" priority="4761" operator="lessThan">
      <formula>0</formula>
    </cfRule>
  </conditionalFormatting>
  <conditionalFormatting sqref="D12">
    <cfRule type="cellIs" dxfId="4227" priority="4760" operator="lessThan">
      <formula>0</formula>
    </cfRule>
  </conditionalFormatting>
  <conditionalFormatting sqref="D11">
    <cfRule type="cellIs" dxfId="4226" priority="4759" operator="lessThan">
      <formula>0</formula>
    </cfRule>
  </conditionalFormatting>
  <conditionalFormatting sqref="D11">
    <cfRule type="cellIs" dxfId="4225" priority="4758" operator="lessThan">
      <formula>0</formula>
    </cfRule>
  </conditionalFormatting>
  <conditionalFormatting sqref="D11">
    <cfRule type="cellIs" dxfId="4224" priority="4757" operator="lessThan">
      <formula>0</formula>
    </cfRule>
  </conditionalFormatting>
  <conditionalFormatting sqref="D11">
    <cfRule type="cellIs" dxfId="4223" priority="4756" operator="lessThan">
      <formula>0</formula>
    </cfRule>
  </conditionalFormatting>
  <conditionalFormatting sqref="D12">
    <cfRule type="cellIs" dxfId="4222" priority="4755" operator="lessThan">
      <formula>0</formula>
    </cfRule>
  </conditionalFormatting>
  <conditionalFormatting sqref="D12">
    <cfRule type="cellIs" dxfId="4221" priority="4754" operator="lessThan">
      <formula>0</formula>
    </cfRule>
  </conditionalFormatting>
  <conditionalFormatting sqref="D11">
    <cfRule type="cellIs" dxfId="4220" priority="4753" operator="lessThan">
      <formula>0</formula>
    </cfRule>
  </conditionalFormatting>
  <conditionalFormatting sqref="D12">
    <cfRule type="cellIs" dxfId="4219" priority="4752" operator="lessThan">
      <formula>0</formula>
    </cfRule>
  </conditionalFormatting>
  <conditionalFormatting sqref="D11">
    <cfRule type="cellIs" dxfId="4218" priority="4751" operator="lessThan">
      <formula>0</formula>
    </cfRule>
  </conditionalFormatting>
  <conditionalFormatting sqref="D11">
    <cfRule type="cellIs" dxfId="4217" priority="4750" operator="lessThan">
      <formula>0</formula>
    </cfRule>
  </conditionalFormatting>
  <conditionalFormatting sqref="D12">
    <cfRule type="cellIs" dxfId="4216" priority="4749" operator="lessThan">
      <formula>0</formula>
    </cfRule>
  </conditionalFormatting>
  <conditionalFormatting sqref="D11">
    <cfRule type="cellIs" dxfId="4215" priority="4748" operator="lessThan">
      <formula>0</formula>
    </cfRule>
  </conditionalFormatting>
  <conditionalFormatting sqref="D11">
    <cfRule type="cellIs" dxfId="4214" priority="4747" operator="lessThan">
      <formula>0</formula>
    </cfRule>
  </conditionalFormatting>
  <conditionalFormatting sqref="D11">
    <cfRule type="cellIs" dxfId="4213" priority="4746" operator="lessThan">
      <formula>0</formula>
    </cfRule>
  </conditionalFormatting>
  <conditionalFormatting sqref="D12">
    <cfRule type="cellIs" dxfId="4212" priority="4745" operator="lessThan">
      <formula>0</formula>
    </cfRule>
  </conditionalFormatting>
  <conditionalFormatting sqref="D11">
    <cfRule type="cellIs" dxfId="4211" priority="4744" operator="lessThan">
      <formula>0</formula>
    </cfRule>
  </conditionalFormatting>
  <conditionalFormatting sqref="D11">
    <cfRule type="cellIs" dxfId="4210" priority="4743" operator="lessThan">
      <formula>0</formula>
    </cfRule>
  </conditionalFormatting>
  <conditionalFormatting sqref="D11">
    <cfRule type="cellIs" dxfId="4209" priority="4742" operator="lessThan">
      <formula>0</formula>
    </cfRule>
  </conditionalFormatting>
  <conditionalFormatting sqref="D11">
    <cfRule type="cellIs" dxfId="4208" priority="4741" operator="lessThan">
      <formula>0</formula>
    </cfRule>
  </conditionalFormatting>
  <conditionalFormatting sqref="D12">
    <cfRule type="cellIs" dxfId="4207" priority="4740" operator="lessThan">
      <formula>0</formula>
    </cfRule>
  </conditionalFormatting>
  <conditionalFormatting sqref="D11">
    <cfRule type="cellIs" dxfId="4206" priority="4739" operator="lessThan">
      <formula>0</formula>
    </cfRule>
  </conditionalFormatting>
  <conditionalFormatting sqref="D11">
    <cfRule type="cellIs" dxfId="4205" priority="4738" operator="lessThan">
      <formula>0</formula>
    </cfRule>
  </conditionalFormatting>
  <conditionalFormatting sqref="D11">
    <cfRule type="cellIs" dxfId="4204" priority="4737" operator="lessThan">
      <formula>0</formula>
    </cfRule>
  </conditionalFormatting>
  <conditionalFormatting sqref="D11">
    <cfRule type="cellIs" dxfId="4203" priority="4736" operator="lessThan">
      <formula>0</formula>
    </cfRule>
  </conditionalFormatting>
  <conditionalFormatting sqref="D11">
    <cfRule type="cellIs" dxfId="4202" priority="4735" operator="lessThan">
      <formula>0</formula>
    </cfRule>
  </conditionalFormatting>
  <conditionalFormatting sqref="D12">
    <cfRule type="cellIs" dxfId="4201" priority="4734" operator="lessThan">
      <formula>0</formula>
    </cfRule>
  </conditionalFormatting>
  <conditionalFormatting sqref="D12">
    <cfRule type="cellIs" dxfId="4200" priority="4733" operator="lessThan">
      <formula>0</formula>
    </cfRule>
  </conditionalFormatting>
  <conditionalFormatting sqref="D11">
    <cfRule type="cellIs" dxfId="4199" priority="4732" operator="lessThan">
      <formula>0</formula>
    </cfRule>
  </conditionalFormatting>
  <conditionalFormatting sqref="D12">
    <cfRule type="cellIs" dxfId="4198" priority="4731" operator="lessThan">
      <formula>0</formula>
    </cfRule>
  </conditionalFormatting>
  <conditionalFormatting sqref="D11">
    <cfRule type="cellIs" dxfId="4197" priority="4730" operator="lessThan">
      <formula>0</formula>
    </cfRule>
  </conditionalFormatting>
  <conditionalFormatting sqref="D11">
    <cfRule type="cellIs" dxfId="4196" priority="4729" operator="lessThan">
      <formula>0</formula>
    </cfRule>
  </conditionalFormatting>
  <conditionalFormatting sqref="D12">
    <cfRule type="cellIs" dxfId="4195" priority="4728" operator="lessThan">
      <formula>0</formula>
    </cfRule>
  </conditionalFormatting>
  <conditionalFormatting sqref="D11">
    <cfRule type="cellIs" dxfId="4194" priority="4727" operator="lessThan">
      <formula>0</formula>
    </cfRule>
  </conditionalFormatting>
  <conditionalFormatting sqref="D11">
    <cfRule type="cellIs" dxfId="4193" priority="4726" operator="lessThan">
      <formula>0</formula>
    </cfRule>
  </conditionalFormatting>
  <conditionalFormatting sqref="D11">
    <cfRule type="cellIs" dxfId="4192" priority="4725" operator="lessThan">
      <formula>0</formula>
    </cfRule>
  </conditionalFormatting>
  <conditionalFormatting sqref="D12">
    <cfRule type="cellIs" dxfId="4191" priority="4724" operator="lessThan">
      <formula>0</formula>
    </cfRule>
  </conditionalFormatting>
  <conditionalFormatting sqref="D11">
    <cfRule type="cellIs" dxfId="4190" priority="4723" operator="lessThan">
      <formula>0</formula>
    </cfRule>
  </conditionalFormatting>
  <conditionalFormatting sqref="D11">
    <cfRule type="cellIs" dxfId="4189" priority="4722" operator="lessThan">
      <formula>0</formula>
    </cfRule>
  </conditionalFormatting>
  <conditionalFormatting sqref="D11">
    <cfRule type="cellIs" dxfId="4188" priority="4721" operator="lessThan">
      <formula>0</formula>
    </cfRule>
  </conditionalFormatting>
  <conditionalFormatting sqref="D11">
    <cfRule type="cellIs" dxfId="4187" priority="4720" operator="lessThan">
      <formula>0</formula>
    </cfRule>
  </conditionalFormatting>
  <conditionalFormatting sqref="D12">
    <cfRule type="cellIs" dxfId="4186" priority="4719" operator="lessThan">
      <formula>0</formula>
    </cfRule>
  </conditionalFormatting>
  <conditionalFormatting sqref="D11">
    <cfRule type="cellIs" dxfId="4185" priority="4718" operator="lessThan">
      <formula>0</formula>
    </cfRule>
  </conditionalFormatting>
  <conditionalFormatting sqref="D11">
    <cfRule type="cellIs" dxfId="4184" priority="4717" operator="lessThan">
      <formula>0</formula>
    </cfRule>
  </conditionalFormatting>
  <conditionalFormatting sqref="D11">
    <cfRule type="cellIs" dxfId="4183" priority="4716" operator="lessThan">
      <formula>0</formula>
    </cfRule>
  </conditionalFormatting>
  <conditionalFormatting sqref="D11">
    <cfRule type="cellIs" dxfId="4182" priority="4715" operator="lessThan">
      <formula>0</formula>
    </cfRule>
  </conditionalFormatting>
  <conditionalFormatting sqref="D11">
    <cfRule type="cellIs" dxfId="4181" priority="4714" operator="lessThan">
      <formula>0</formula>
    </cfRule>
  </conditionalFormatting>
  <conditionalFormatting sqref="D12">
    <cfRule type="cellIs" dxfId="4180" priority="4713" operator="lessThan">
      <formula>0</formula>
    </cfRule>
  </conditionalFormatting>
  <conditionalFormatting sqref="D11">
    <cfRule type="cellIs" dxfId="4179" priority="4712" operator="lessThan">
      <formula>0</formula>
    </cfRule>
  </conditionalFormatting>
  <conditionalFormatting sqref="D11">
    <cfRule type="cellIs" dxfId="4178" priority="4711" operator="lessThan">
      <formula>0</formula>
    </cfRule>
  </conditionalFormatting>
  <conditionalFormatting sqref="D11">
    <cfRule type="cellIs" dxfId="4177" priority="4710" operator="lessThan">
      <formula>0</formula>
    </cfRule>
  </conditionalFormatting>
  <conditionalFormatting sqref="D11">
    <cfRule type="cellIs" dxfId="4176" priority="4709" operator="lessThan">
      <formula>0</formula>
    </cfRule>
  </conditionalFormatting>
  <conditionalFormatting sqref="D11">
    <cfRule type="cellIs" dxfId="4175" priority="4708" operator="lessThan">
      <formula>0</formula>
    </cfRule>
  </conditionalFormatting>
  <conditionalFormatting sqref="D11">
    <cfRule type="cellIs" dxfId="4174" priority="4707" operator="lessThan">
      <formula>0</formula>
    </cfRule>
  </conditionalFormatting>
  <conditionalFormatting sqref="D12">
    <cfRule type="cellIs" dxfId="4173" priority="4706" operator="lessThan">
      <formula>0</formula>
    </cfRule>
  </conditionalFormatting>
  <conditionalFormatting sqref="D12">
    <cfRule type="cellIs" dxfId="4172" priority="4705" operator="lessThan">
      <formula>0</formula>
    </cfRule>
  </conditionalFormatting>
  <conditionalFormatting sqref="D12">
    <cfRule type="cellIs" dxfId="4171" priority="4704" operator="lessThan">
      <formula>0</formula>
    </cfRule>
  </conditionalFormatting>
  <conditionalFormatting sqref="D11">
    <cfRule type="cellIs" dxfId="4170" priority="4703" operator="lessThan">
      <formula>0</formula>
    </cfRule>
  </conditionalFormatting>
  <conditionalFormatting sqref="D12">
    <cfRule type="cellIs" dxfId="4169" priority="4702" operator="lessThan">
      <formula>0</formula>
    </cfRule>
  </conditionalFormatting>
  <conditionalFormatting sqref="D12">
    <cfRule type="cellIs" dxfId="4168" priority="4701" operator="lessThan">
      <formula>0</formula>
    </cfRule>
  </conditionalFormatting>
  <conditionalFormatting sqref="D11">
    <cfRule type="cellIs" dxfId="4167" priority="4700" operator="lessThan">
      <formula>0</formula>
    </cfRule>
  </conditionalFormatting>
  <conditionalFormatting sqref="D12">
    <cfRule type="cellIs" dxfId="4166" priority="4699" operator="lessThan">
      <formula>0</formula>
    </cfRule>
  </conditionalFormatting>
  <conditionalFormatting sqref="D11">
    <cfRule type="cellIs" dxfId="4165" priority="4698" operator="lessThan">
      <formula>0</formula>
    </cfRule>
  </conditionalFormatting>
  <conditionalFormatting sqref="D11">
    <cfRule type="cellIs" dxfId="4164" priority="4697" operator="lessThan">
      <formula>0</formula>
    </cfRule>
  </conditionalFormatting>
  <conditionalFormatting sqref="D12">
    <cfRule type="cellIs" dxfId="4163" priority="4696" operator="lessThan">
      <formula>0</formula>
    </cfRule>
  </conditionalFormatting>
  <conditionalFormatting sqref="D12">
    <cfRule type="cellIs" dxfId="4162" priority="4695" operator="lessThan">
      <formula>0</formula>
    </cfRule>
  </conditionalFormatting>
  <conditionalFormatting sqref="D11">
    <cfRule type="cellIs" dxfId="4161" priority="4694" operator="lessThan">
      <formula>0</formula>
    </cfRule>
  </conditionalFormatting>
  <conditionalFormatting sqref="D12">
    <cfRule type="cellIs" dxfId="4160" priority="4693" operator="lessThan">
      <formula>0</formula>
    </cfRule>
  </conditionalFormatting>
  <conditionalFormatting sqref="D11">
    <cfRule type="cellIs" dxfId="4159" priority="4692" operator="lessThan">
      <formula>0</formula>
    </cfRule>
  </conditionalFormatting>
  <conditionalFormatting sqref="D11">
    <cfRule type="cellIs" dxfId="4158" priority="4691" operator="lessThan">
      <formula>0</formula>
    </cfRule>
  </conditionalFormatting>
  <conditionalFormatting sqref="D12">
    <cfRule type="cellIs" dxfId="4157" priority="4690" operator="lessThan">
      <formula>0</formula>
    </cfRule>
  </conditionalFormatting>
  <conditionalFormatting sqref="D11">
    <cfRule type="cellIs" dxfId="4156" priority="4689" operator="lessThan">
      <formula>0</formula>
    </cfRule>
  </conditionalFormatting>
  <conditionalFormatting sqref="D11">
    <cfRule type="cellIs" dxfId="4155" priority="4688" operator="lessThan">
      <formula>0</formula>
    </cfRule>
  </conditionalFormatting>
  <conditionalFormatting sqref="D11">
    <cfRule type="cellIs" dxfId="4154" priority="4687" operator="lessThan">
      <formula>0</formula>
    </cfRule>
  </conditionalFormatting>
  <conditionalFormatting sqref="D12">
    <cfRule type="cellIs" dxfId="4153" priority="4686" operator="lessThan">
      <formula>0</formula>
    </cfRule>
  </conditionalFormatting>
  <conditionalFormatting sqref="D12">
    <cfRule type="cellIs" dxfId="4152" priority="4685" operator="lessThan">
      <formula>0</formula>
    </cfRule>
  </conditionalFormatting>
  <conditionalFormatting sqref="D11">
    <cfRule type="cellIs" dxfId="4151" priority="4684" operator="lessThan">
      <formula>0</formula>
    </cfRule>
  </conditionalFormatting>
  <conditionalFormatting sqref="D12">
    <cfRule type="cellIs" dxfId="4150" priority="4683" operator="lessThan">
      <formula>0</formula>
    </cfRule>
  </conditionalFormatting>
  <conditionalFormatting sqref="D11">
    <cfRule type="cellIs" dxfId="4149" priority="4682" operator="lessThan">
      <formula>0</formula>
    </cfRule>
  </conditionalFormatting>
  <conditionalFormatting sqref="D11">
    <cfRule type="cellIs" dxfId="4148" priority="4681" operator="lessThan">
      <formula>0</formula>
    </cfRule>
  </conditionalFormatting>
  <conditionalFormatting sqref="D12">
    <cfRule type="cellIs" dxfId="4147" priority="4680" operator="lessThan">
      <formula>0</formula>
    </cfRule>
  </conditionalFormatting>
  <conditionalFormatting sqref="D11">
    <cfRule type="cellIs" dxfId="4146" priority="4679" operator="lessThan">
      <formula>0</formula>
    </cfRule>
  </conditionalFormatting>
  <conditionalFormatting sqref="D11">
    <cfRule type="cellIs" dxfId="4145" priority="4678" operator="lessThan">
      <formula>0</formula>
    </cfRule>
  </conditionalFormatting>
  <conditionalFormatting sqref="D11">
    <cfRule type="cellIs" dxfId="4144" priority="4677" operator="lessThan">
      <formula>0</formula>
    </cfRule>
  </conditionalFormatting>
  <conditionalFormatting sqref="D12">
    <cfRule type="cellIs" dxfId="4143" priority="4676" operator="lessThan">
      <formula>0</formula>
    </cfRule>
  </conditionalFormatting>
  <conditionalFormatting sqref="D11">
    <cfRule type="cellIs" dxfId="4142" priority="4675" operator="lessThan">
      <formula>0</formula>
    </cfRule>
  </conditionalFormatting>
  <conditionalFormatting sqref="D11">
    <cfRule type="cellIs" dxfId="4141" priority="4674" operator="lessThan">
      <formula>0</formula>
    </cfRule>
  </conditionalFormatting>
  <conditionalFormatting sqref="D11">
    <cfRule type="cellIs" dxfId="4140" priority="4673" operator="lessThan">
      <formula>0</formula>
    </cfRule>
  </conditionalFormatting>
  <conditionalFormatting sqref="D11">
    <cfRule type="cellIs" dxfId="4139" priority="4672" operator="lessThan">
      <formula>0</formula>
    </cfRule>
  </conditionalFormatting>
  <conditionalFormatting sqref="D12">
    <cfRule type="cellIs" dxfId="4138" priority="4671" operator="lessThan">
      <formula>0</formula>
    </cfRule>
  </conditionalFormatting>
  <conditionalFormatting sqref="D12">
    <cfRule type="cellIs" dxfId="4137" priority="4670" operator="lessThan">
      <formula>0</formula>
    </cfRule>
  </conditionalFormatting>
  <conditionalFormatting sqref="D11">
    <cfRule type="cellIs" dxfId="4136" priority="4669" operator="lessThan">
      <formula>0</formula>
    </cfRule>
  </conditionalFormatting>
  <conditionalFormatting sqref="D12">
    <cfRule type="cellIs" dxfId="4135" priority="4668" operator="lessThan">
      <formula>0</formula>
    </cfRule>
  </conditionalFormatting>
  <conditionalFormatting sqref="D11">
    <cfRule type="cellIs" dxfId="4134" priority="4667" operator="lessThan">
      <formula>0</formula>
    </cfRule>
  </conditionalFormatting>
  <conditionalFormatting sqref="D11">
    <cfRule type="cellIs" dxfId="4133" priority="4666" operator="lessThan">
      <formula>0</formula>
    </cfRule>
  </conditionalFormatting>
  <conditionalFormatting sqref="D12">
    <cfRule type="cellIs" dxfId="4132" priority="4665" operator="lessThan">
      <formula>0</formula>
    </cfRule>
  </conditionalFormatting>
  <conditionalFormatting sqref="D11">
    <cfRule type="cellIs" dxfId="4131" priority="4664" operator="lessThan">
      <formula>0</formula>
    </cfRule>
  </conditionalFormatting>
  <conditionalFormatting sqref="D11">
    <cfRule type="cellIs" dxfId="4130" priority="4663" operator="lessThan">
      <formula>0</formula>
    </cfRule>
  </conditionalFormatting>
  <conditionalFormatting sqref="D11">
    <cfRule type="cellIs" dxfId="4129" priority="4662" operator="lessThan">
      <formula>0</formula>
    </cfRule>
  </conditionalFormatting>
  <conditionalFormatting sqref="D12">
    <cfRule type="cellIs" dxfId="4128" priority="4661" operator="lessThan">
      <formula>0</formula>
    </cfRule>
  </conditionalFormatting>
  <conditionalFormatting sqref="D11">
    <cfRule type="cellIs" dxfId="4127" priority="4660" operator="lessThan">
      <formula>0</formula>
    </cfRule>
  </conditionalFormatting>
  <conditionalFormatting sqref="D11">
    <cfRule type="cellIs" dxfId="4126" priority="4659" operator="lessThan">
      <formula>0</formula>
    </cfRule>
  </conditionalFormatting>
  <conditionalFormatting sqref="D11">
    <cfRule type="cellIs" dxfId="4125" priority="4658" operator="lessThan">
      <formula>0</formula>
    </cfRule>
  </conditionalFormatting>
  <conditionalFormatting sqref="D11">
    <cfRule type="cellIs" dxfId="4124" priority="4657" operator="lessThan">
      <formula>0</formula>
    </cfRule>
  </conditionalFormatting>
  <conditionalFormatting sqref="D12">
    <cfRule type="cellIs" dxfId="4123" priority="4656" operator="lessThan">
      <formula>0</formula>
    </cfRule>
  </conditionalFormatting>
  <conditionalFormatting sqref="D11">
    <cfRule type="cellIs" dxfId="4122" priority="4655" operator="lessThan">
      <formula>0</formula>
    </cfRule>
  </conditionalFormatting>
  <conditionalFormatting sqref="D11">
    <cfRule type="cellIs" dxfId="4121" priority="4654" operator="lessThan">
      <formula>0</formula>
    </cfRule>
  </conditionalFormatting>
  <conditionalFormatting sqref="D11">
    <cfRule type="cellIs" dxfId="4120" priority="4653" operator="lessThan">
      <formula>0</formula>
    </cfRule>
  </conditionalFormatting>
  <conditionalFormatting sqref="D11">
    <cfRule type="cellIs" dxfId="4119" priority="4652" operator="lessThan">
      <formula>0</formula>
    </cfRule>
  </conditionalFormatting>
  <conditionalFormatting sqref="D11">
    <cfRule type="cellIs" dxfId="4118" priority="4651" operator="lessThan">
      <formula>0</formula>
    </cfRule>
  </conditionalFormatting>
  <conditionalFormatting sqref="D12">
    <cfRule type="cellIs" dxfId="4117" priority="4650" operator="lessThan">
      <formula>0</formula>
    </cfRule>
  </conditionalFormatting>
  <conditionalFormatting sqref="D12">
    <cfRule type="cellIs" dxfId="4116" priority="4649" operator="lessThan">
      <formula>0</formula>
    </cfRule>
  </conditionalFormatting>
  <conditionalFormatting sqref="D11">
    <cfRule type="cellIs" dxfId="4115" priority="4648" operator="lessThan">
      <formula>0</formula>
    </cfRule>
  </conditionalFormatting>
  <conditionalFormatting sqref="D12">
    <cfRule type="cellIs" dxfId="4114" priority="4647" operator="lessThan">
      <formula>0</formula>
    </cfRule>
  </conditionalFormatting>
  <conditionalFormatting sqref="D11">
    <cfRule type="cellIs" dxfId="4113" priority="4646" operator="lessThan">
      <formula>0</formula>
    </cfRule>
  </conditionalFormatting>
  <conditionalFormatting sqref="D11">
    <cfRule type="cellIs" dxfId="4112" priority="4645" operator="lessThan">
      <formula>0</formula>
    </cfRule>
  </conditionalFormatting>
  <conditionalFormatting sqref="D12">
    <cfRule type="cellIs" dxfId="4111" priority="4644" operator="lessThan">
      <formula>0</formula>
    </cfRule>
  </conditionalFormatting>
  <conditionalFormatting sqref="D11">
    <cfRule type="cellIs" dxfId="4110" priority="4643" operator="lessThan">
      <formula>0</formula>
    </cfRule>
  </conditionalFormatting>
  <conditionalFormatting sqref="D11">
    <cfRule type="cellIs" dxfId="4109" priority="4642" operator="lessThan">
      <formula>0</formula>
    </cfRule>
  </conditionalFormatting>
  <conditionalFormatting sqref="D11">
    <cfRule type="cellIs" dxfId="4108" priority="4641" operator="lessThan">
      <formula>0</formula>
    </cfRule>
  </conditionalFormatting>
  <conditionalFormatting sqref="D12">
    <cfRule type="cellIs" dxfId="4107" priority="4640" operator="lessThan">
      <formula>0</formula>
    </cfRule>
  </conditionalFormatting>
  <conditionalFormatting sqref="D11">
    <cfRule type="cellIs" dxfId="4106" priority="4639" operator="lessThan">
      <formula>0</formula>
    </cfRule>
  </conditionalFormatting>
  <conditionalFormatting sqref="D11">
    <cfRule type="cellIs" dxfId="4105" priority="4638" operator="lessThan">
      <formula>0</formula>
    </cfRule>
  </conditionalFormatting>
  <conditionalFormatting sqref="D11">
    <cfRule type="cellIs" dxfId="4104" priority="4637" operator="lessThan">
      <formula>0</formula>
    </cfRule>
  </conditionalFormatting>
  <conditionalFormatting sqref="D11">
    <cfRule type="cellIs" dxfId="4103" priority="4636" operator="lessThan">
      <formula>0</formula>
    </cfRule>
  </conditionalFormatting>
  <conditionalFormatting sqref="D12">
    <cfRule type="cellIs" dxfId="4102" priority="4635" operator="lessThan">
      <formula>0</formula>
    </cfRule>
  </conditionalFormatting>
  <conditionalFormatting sqref="D11">
    <cfRule type="cellIs" dxfId="4101" priority="4634" operator="lessThan">
      <formula>0</formula>
    </cfRule>
  </conditionalFormatting>
  <conditionalFormatting sqref="D11">
    <cfRule type="cellIs" dxfId="4100" priority="4633" operator="lessThan">
      <formula>0</formula>
    </cfRule>
  </conditionalFormatting>
  <conditionalFormatting sqref="D11">
    <cfRule type="cellIs" dxfId="4099" priority="4632" operator="lessThan">
      <formula>0</formula>
    </cfRule>
  </conditionalFormatting>
  <conditionalFormatting sqref="D11">
    <cfRule type="cellIs" dxfId="4098" priority="4631" operator="lessThan">
      <formula>0</formula>
    </cfRule>
  </conditionalFormatting>
  <conditionalFormatting sqref="D11">
    <cfRule type="cellIs" dxfId="4097" priority="4630" operator="lessThan">
      <formula>0</formula>
    </cfRule>
  </conditionalFormatting>
  <conditionalFormatting sqref="D12">
    <cfRule type="cellIs" dxfId="4096" priority="4629" operator="lessThan">
      <formula>0</formula>
    </cfRule>
  </conditionalFormatting>
  <conditionalFormatting sqref="D11">
    <cfRule type="cellIs" dxfId="4095" priority="4628" operator="lessThan">
      <formula>0</formula>
    </cfRule>
  </conditionalFormatting>
  <conditionalFormatting sqref="D11">
    <cfRule type="cellIs" dxfId="4094" priority="4627" operator="lessThan">
      <formula>0</formula>
    </cfRule>
  </conditionalFormatting>
  <conditionalFormatting sqref="D11">
    <cfRule type="cellIs" dxfId="4093" priority="4626" operator="lessThan">
      <formula>0</formula>
    </cfRule>
  </conditionalFormatting>
  <conditionalFormatting sqref="D11">
    <cfRule type="cellIs" dxfId="4092" priority="4625" operator="lessThan">
      <formula>0</formula>
    </cfRule>
  </conditionalFormatting>
  <conditionalFormatting sqref="D11">
    <cfRule type="cellIs" dxfId="4091" priority="4624" operator="lessThan">
      <formula>0</formula>
    </cfRule>
  </conditionalFormatting>
  <conditionalFormatting sqref="D11">
    <cfRule type="cellIs" dxfId="4090" priority="4623" operator="lessThan">
      <formula>0</formula>
    </cfRule>
  </conditionalFormatting>
  <conditionalFormatting sqref="D12">
    <cfRule type="cellIs" dxfId="4089" priority="4622" operator="lessThan">
      <formula>0</formula>
    </cfRule>
  </conditionalFormatting>
  <conditionalFormatting sqref="D12">
    <cfRule type="cellIs" dxfId="4088" priority="4621" operator="lessThan">
      <formula>0</formula>
    </cfRule>
  </conditionalFormatting>
  <conditionalFormatting sqref="D11">
    <cfRule type="cellIs" dxfId="4087" priority="4620" operator="lessThan">
      <formula>0</formula>
    </cfRule>
  </conditionalFormatting>
  <conditionalFormatting sqref="D12">
    <cfRule type="cellIs" dxfId="4086" priority="4619" operator="lessThan">
      <formula>0</formula>
    </cfRule>
  </conditionalFormatting>
  <conditionalFormatting sqref="D11">
    <cfRule type="cellIs" dxfId="4085" priority="4618" operator="lessThan">
      <formula>0</formula>
    </cfRule>
  </conditionalFormatting>
  <conditionalFormatting sqref="D11">
    <cfRule type="cellIs" dxfId="4084" priority="4617" operator="lessThan">
      <formula>0</formula>
    </cfRule>
  </conditionalFormatting>
  <conditionalFormatting sqref="D12">
    <cfRule type="cellIs" dxfId="4083" priority="4616" operator="lessThan">
      <formula>0</formula>
    </cfRule>
  </conditionalFormatting>
  <conditionalFormatting sqref="D11">
    <cfRule type="cellIs" dxfId="4082" priority="4615" operator="lessThan">
      <formula>0</formula>
    </cfRule>
  </conditionalFormatting>
  <conditionalFormatting sqref="D11">
    <cfRule type="cellIs" dxfId="4081" priority="4614" operator="lessThan">
      <formula>0</formula>
    </cfRule>
  </conditionalFormatting>
  <conditionalFormatting sqref="D11">
    <cfRule type="cellIs" dxfId="4080" priority="4613" operator="lessThan">
      <formula>0</formula>
    </cfRule>
  </conditionalFormatting>
  <conditionalFormatting sqref="D12">
    <cfRule type="cellIs" dxfId="4079" priority="4612" operator="lessThan">
      <formula>0</formula>
    </cfRule>
  </conditionalFormatting>
  <conditionalFormatting sqref="D11">
    <cfRule type="cellIs" dxfId="4078" priority="4611" operator="lessThan">
      <formula>0</formula>
    </cfRule>
  </conditionalFormatting>
  <conditionalFormatting sqref="D11">
    <cfRule type="cellIs" dxfId="4077" priority="4610" operator="lessThan">
      <formula>0</formula>
    </cfRule>
  </conditionalFormatting>
  <conditionalFormatting sqref="D11">
    <cfRule type="cellIs" dxfId="4076" priority="4609" operator="lessThan">
      <formula>0</formula>
    </cfRule>
  </conditionalFormatting>
  <conditionalFormatting sqref="D11">
    <cfRule type="cellIs" dxfId="4075" priority="4608" operator="lessThan">
      <formula>0</formula>
    </cfRule>
  </conditionalFormatting>
  <conditionalFormatting sqref="D12">
    <cfRule type="cellIs" dxfId="4074" priority="4607" operator="lessThan">
      <formula>0</formula>
    </cfRule>
  </conditionalFormatting>
  <conditionalFormatting sqref="D11">
    <cfRule type="cellIs" dxfId="4073" priority="4606" operator="lessThan">
      <formula>0</formula>
    </cfRule>
  </conditionalFormatting>
  <conditionalFormatting sqref="D11">
    <cfRule type="cellIs" dxfId="4072" priority="4605" operator="lessThan">
      <formula>0</formula>
    </cfRule>
  </conditionalFormatting>
  <conditionalFormatting sqref="D11">
    <cfRule type="cellIs" dxfId="4071" priority="4604" operator="lessThan">
      <formula>0</formula>
    </cfRule>
  </conditionalFormatting>
  <conditionalFormatting sqref="D11">
    <cfRule type="cellIs" dxfId="4070" priority="4603" operator="lessThan">
      <formula>0</formula>
    </cfRule>
  </conditionalFormatting>
  <conditionalFormatting sqref="D11">
    <cfRule type="cellIs" dxfId="4069" priority="4602" operator="lessThan">
      <formula>0</formula>
    </cfRule>
  </conditionalFormatting>
  <conditionalFormatting sqref="D12">
    <cfRule type="cellIs" dxfId="4068" priority="4601" operator="lessThan">
      <formula>0</formula>
    </cfRule>
  </conditionalFormatting>
  <conditionalFormatting sqref="D11">
    <cfRule type="cellIs" dxfId="4067" priority="4600" operator="lessThan">
      <formula>0</formula>
    </cfRule>
  </conditionalFormatting>
  <conditionalFormatting sqref="D11">
    <cfRule type="cellIs" dxfId="4066" priority="4599" operator="lessThan">
      <formula>0</formula>
    </cfRule>
  </conditionalFormatting>
  <conditionalFormatting sqref="D11">
    <cfRule type="cellIs" dxfId="4065" priority="4598" operator="lessThan">
      <formula>0</formula>
    </cfRule>
  </conditionalFormatting>
  <conditionalFormatting sqref="D11">
    <cfRule type="cellIs" dxfId="4064" priority="4597" operator="lessThan">
      <formula>0</formula>
    </cfRule>
  </conditionalFormatting>
  <conditionalFormatting sqref="D11">
    <cfRule type="cellIs" dxfId="4063" priority="4596" operator="lessThan">
      <formula>0</formula>
    </cfRule>
  </conditionalFormatting>
  <conditionalFormatting sqref="D11">
    <cfRule type="cellIs" dxfId="4062" priority="4595" operator="lessThan">
      <formula>0</formula>
    </cfRule>
  </conditionalFormatting>
  <conditionalFormatting sqref="D12">
    <cfRule type="cellIs" dxfId="4061" priority="4594" operator="lessThan">
      <formula>0</formula>
    </cfRule>
  </conditionalFormatting>
  <conditionalFormatting sqref="D11">
    <cfRule type="cellIs" dxfId="4060" priority="4593" operator="lessThan">
      <formula>0</formula>
    </cfRule>
  </conditionalFormatting>
  <conditionalFormatting sqref="D11">
    <cfRule type="cellIs" dxfId="4059" priority="4592" operator="lessThan">
      <formula>0</formula>
    </cfRule>
  </conditionalFormatting>
  <conditionalFormatting sqref="D11">
    <cfRule type="cellIs" dxfId="4058" priority="4591" operator="lessThan">
      <formula>0</formula>
    </cfRule>
  </conditionalFormatting>
  <conditionalFormatting sqref="D11">
    <cfRule type="cellIs" dxfId="4057" priority="4590" operator="lessThan">
      <formula>0</formula>
    </cfRule>
  </conditionalFormatting>
  <conditionalFormatting sqref="D11">
    <cfRule type="cellIs" dxfId="4056" priority="4589" operator="lessThan">
      <formula>0</formula>
    </cfRule>
  </conditionalFormatting>
  <conditionalFormatting sqref="D11">
    <cfRule type="cellIs" dxfId="4055" priority="4588" operator="lessThan">
      <formula>0</formula>
    </cfRule>
  </conditionalFormatting>
  <conditionalFormatting sqref="D11">
    <cfRule type="cellIs" dxfId="4054" priority="4587" operator="lessThan">
      <formula>0</formula>
    </cfRule>
  </conditionalFormatting>
  <conditionalFormatting sqref="D12">
    <cfRule type="cellIs" dxfId="4053" priority="4586" operator="lessThan">
      <formula>0</formula>
    </cfRule>
  </conditionalFormatting>
  <conditionalFormatting sqref="D12">
    <cfRule type="cellIs" dxfId="4052" priority="4585" operator="lessThan">
      <formula>0</formula>
    </cfRule>
  </conditionalFormatting>
  <conditionalFormatting sqref="D12">
    <cfRule type="cellIs" dxfId="4051" priority="4584" operator="lessThan">
      <formula>0</formula>
    </cfRule>
  </conditionalFormatting>
  <conditionalFormatting sqref="D11">
    <cfRule type="cellIs" dxfId="4050" priority="4583" operator="lessThan">
      <formula>0</formula>
    </cfRule>
  </conditionalFormatting>
  <conditionalFormatting sqref="D12">
    <cfRule type="cellIs" dxfId="4049" priority="4582" operator="lessThan">
      <formula>0</formula>
    </cfRule>
  </conditionalFormatting>
  <conditionalFormatting sqref="D12">
    <cfRule type="cellIs" dxfId="4048" priority="4581" operator="lessThan">
      <formula>0</formula>
    </cfRule>
  </conditionalFormatting>
  <conditionalFormatting sqref="D11">
    <cfRule type="cellIs" dxfId="4047" priority="4580" operator="lessThan">
      <formula>0</formula>
    </cfRule>
  </conditionalFormatting>
  <conditionalFormatting sqref="D12">
    <cfRule type="cellIs" dxfId="4046" priority="4579" operator="lessThan">
      <formula>0</formula>
    </cfRule>
  </conditionalFormatting>
  <conditionalFormatting sqref="D11">
    <cfRule type="cellIs" dxfId="4045" priority="4578" operator="lessThan">
      <formula>0</formula>
    </cfRule>
  </conditionalFormatting>
  <conditionalFormatting sqref="D11">
    <cfRule type="cellIs" dxfId="4044" priority="4577" operator="lessThan">
      <formula>0</formula>
    </cfRule>
  </conditionalFormatting>
  <conditionalFormatting sqref="D12">
    <cfRule type="cellIs" dxfId="4043" priority="4576" operator="lessThan">
      <formula>0</formula>
    </cfRule>
  </conditionalFormatting>
  <conditionalFormatting sqref="D12">
    <cfRule type="cellIs" dxfId="4042" priority="4575" operator="lessThan">
      <formula>0</formula>
    </cfRule>
  </conditionalFormatting>
  <conditionalFormatting sqref="D11">
    <cfRule type="cellIs" dxfId="4041" priority="4574" operator="lessThan">
      <formula>0</formula>
    </cfRule>
  </conditionalFormatting>
  <conditionalFormatting sqref="D12">
    <cfRule type="cellIs" dxfId="4040" priority="4573" operator="lessThan">
      <formula>0</formula>
    </cfRule>
  </conditionalFormatting>
  <conditionalFormatting sqref="D11">
    <cfRule type="cellIs" dxfId="4039" priority="4572" operator="lessThan">
      <formula>0</formula>
    </cfRule>
  </conditionalFormatting>
  <conditionalFormatting sqref="D11">
    <cfRule type="cellIs" dxfId="4038" priority="4571" operator="lessThan">
      <formula>0</formula>
    </cfRule>
  </conditionalFormatting>
  <conditionalFormatting sqref="D12">
    <cfRule type="cellIs" dxfId="4037" priority="4570" operator="lessThan">
      <formula>0</formula>
    </cfRule>
  </conditionalFormatting>
  <conditionalFormatting sqref="D11">
    <cfRule type="cellIs" dxfId="4036" priority="4569" operator="lessThan">
      <formula>0</formula>
    </cfRule>
  </conditionalFormatting>
  <conditionalFormatting sqref="D11">
    <cfRule type="cellIs" dxfId="4035" priority="4568" operator="lessThan">
      <formula>0</formula>
    </cfRule>
  </conditionalFormatting>
  <conditionalFormatting sqref="D11">
    <cfRule type="cellIs" dxfId="4034" priority="4567" operator="lessThan">
      <formula>0</formula>
    </cfRule>
  </conditionalFormatting>
  <conditionalFormatting sqref="D12">
    <cfRule type="cellIs" dxfId="4033" priority="4566" operator="lessThan">
      <formula>0</formula>
    </cfRule>
  </conditionalFormatting>
  <conditionalFormatting sqref="D12">
    <cfRule type="cellIs" dxfId="4032" priority="4565" operator="lessThan">
      <formula>0</formula>
    </cfRule>
  </conditionalFormatting>
  <conditionalFormatting sqref="D11">
    <cfRule type="cellIs" dxfId="4031" priority="4564" operator="lessThan">
      <formula>0</formula>
    </cfRule>
  </conditionalFormatting>
  <conditionalFormatting sqref="D12">
    <cfRule type="cellIs" dxfId="4030" priority="4563" operator="lessThan">
      <formula>0</formula>
    </cfRule>
  </conditionalFormatting>
  <conditionalFormatting sqref="D11">
    <cfRule type="cellIs" dxfId="4029" priority="4562" operator="lessThan">
      <formula>0</formula>
    </cfRule>
  </conditionalFormatting>
  <conditionalFormatting sqref="D11">
    <cfRule type="cellIs" dxfId="4028" priority="4561" operator="lessThan">
      <formula>0</formula>
    </cfRule>
  </conditionalFormatting>
  <conditionalFormatting sqref="D12">
    <cfRule type="cellIs" dxfId="4027" priority="4560" operator="lessThan">
      <formula>0</formula>
    </cfRule>
  </conditionalFormatting>
  <conditionalFormatting sqref="D11">
    <cfRule type="cellIs" dxfId="4026" priority="4559" operator="lessThan">
      <formula>0</formula>
    </cfRule>
  </conditionalFormatting>
  <conditionalFormatting sqref="D11">
    <cfRule type="cellIs" dxfId="4025" priority="4558" operator="lessThan">
      <formula>0</formula>
    </cfRule>
  </conditionalFormatting>
  <conditionalFormatting sqref="D11">
    <cfRule type="cellIs" dxfId="4024" priority="4557" operator="lessThan">
      <formula>0</formula>
    </cfRule>
  </conditionalFormatting>
  <conditionalFormatting sqref="D12">
    <cfRule type="cellIs" dxfId="4023" priority="4556" operator="lessThan">
      <formula>0</formula>
    </cfRule>
  </conditionalFormatting>
  <conditionalFormatting sqref="D11">
    <cfRule type="cellIs" dxfId="4022" priority="4555" operator="lessThan">
      <formula>0</formula>
    </cfRule>
  </conditionalFormatting>
  <conditionalFormatting sqref="D11">
    <cfRule type="cellIs" dxfId="4021" priority="4554" operator="lessThan">
      <formula>0</formula>
    </cfRule>
  </conditionalFormatting>
  <conditionalFormatting sqref="D11">
    <cfRule type="cellIs" dxfId="4020" priority="4553" operator="lessThan">
      <formula>0</formula>
    </cfRule>
  </conditionalFormatting>
  <conditionalFormatting sqref="D11">
    <cfRule type="cellIs" dxfId="4019" priority="4552" operator="lessThan">
      <formula>0</formula>
    </cfRule>
  </conditionalFormatting>
  <conditionalFormatting sqref="D12">
    <cfRule type="cellIs" dxfId="4018" priority="4551" operator="lessThan">
      <formula>0</formula>
    </cfRule>
  </conditionalFormatting>
  <conditionalFormatting sqref="D12">
    <cfRule type="cellIs" dxfId="4017" priority="4550" operator="lessThan">
      <formula>0</formula>
    </cfRule>
  </conditionalFormatting>
  <conditionalFormatting sqref="D11">
    <cfRule type="cellIs" dxfId="4016" priority="4549" operator="lessThan">
      <formula>0</formula>
    </cfRule>
  </conditionalFormatting>
  <conditionalFormatting sqref="D12">
    <cfRule type="cellIs" dxfId="4015" priority="4548" operator="lessThan">
      <formula>0</formula>
    </cfRule>
  </conditionalFormatting>
  <conditionalFormatting sqref="D11">
    <cfRule type="cellIs" dxfId="4014" priority="4547" operator="lessThan">
      <formula>0</formula>
    </cfRule>
  </conditionalFormatting>
  <conditionalFormatting sqref="D11">
    <cfRule type="cellIs" dxfId="4013" priority="4546" operator="lessThan">
      <formula>0</formula>
    </cfRule>
  </conditionalFormatting>
  <conditionalFormatting sqref="D12">
    <cfRule type="cellIs" dxfId="4012" priority="4545" operator="lessThan">
      <formula>0</formula>
    </cfRule>
  </conditionalFormatting>
  <conditionalFormatting sqref="D11">
    <cfRule type="cellIs" dxfId="4011" priority="4544" operator="lessThan">
      <formula>0</formula>
    </cfRule>
  </conditionalFormatting>
  <conditionalFormatting sqref="D11">
    <cfRule type="cellIs" dxfId="4010" priority="4543" operator="lessThan">
      <formula>0</formula>
    </cfRule>
  </conditionalFormatting>
  <conditionalFormatting sqref="D11">
    <cfRule type="cellIs" dxfId="4009" priority="4542" operator="lessThan">
      <formula>0</formula>
    </cfRule>
  </conditionalFormatting>
  <conditionalFormatting sqref="D12">
    <cfRule type="cellIs" dxfId="4008" priority="4541" operator="lessThan">
      <formula>0</formula>
    </cfRule>
  </conditionalFormatting>
  <conditionalFormatting sqref="D11">
    <cfRule type="cellIs" dxfId="4007" priority="4540" operator="lessThan">
      <formula>0</formula>
    </cfRule>
  </conditionalFormatting>
  <conditionalFormatting sqref="D11">
    <cfRule type="cellIs" dxfId="4006" priority="4539" operator="lessThan">
      <formula>0</formula>
    </cfRule>
  </conditionalFormatting>
  <conditionalFormatting sqref="D11">
    <cfRule type="cellIs" dxfId="4005" priority="4538" operator="lessThan">
      <formula>0</formula>
    </cfRule>
  </conditionalFormatting>
  <conditionalFormatting sqref="D11">
    <cfRule type="cellIs" dxfId="4004" priority="4537" operator="lessThan">
      <formula>0</formula>
    </cfRule>
  </conditionalFormatting>
  <conditionalFormatting sqref="D12">
    <cfRule type="cellIs" dxfId="4003" priority="4536" operator="lessThan">
      <formula>0</formula>
    </cfRule>
  </conditionalFormatting>
  <conditionalFormatting sqref="D11">
    <cfRule type="cellIs" dxfId="4002" priority="4535" operator="lessThan">
      <formula>0</formula>
    </cfRule>
  </conditionalFormatting>
  <conditionalFormatting sqref="D11">
    <cfRule type="cellIs" dxfId="4001" priority="4534" operator="lessThan">
      <formula>0</formula>
    </cfRule>
  </conditionalFormatting>
  <conditionalFormatting sqref="D11">
    <cfRule type="cellIs" dxfId="4000" priority="4533" operator="lessThan">
      <formula>0</formula>
    </cfRule>
  </conditionalFormatting>
  <conditionalFormatting sqref="D11">
    <cfRule type="cellIs" dxfId="3999" priority="4532" operator="lessThan">
      <formula>0</formula>
    </cfRule>
  </conditionalFormatting>
  <conditionalFormatting sqref="D11">
    <cfRule type="cellIs" dxfId="3998" priority="4531" operator="lessThan">
      <formula>0</formula>
    </cfRule>
  </conditionalFormatting>
  <conditionalFormatting sqref="D12">
    <cfRule type="cellIs" dxfId="3997" priority="4530" operator="lessThan">
      <formula>0</formula>
    </cfRule>
  </conditionalFormatting>
  <conditionalFormatting sqref="D12">
    <cfRule type="cellIs" dxfId="3996" priority="4529" operator="lessThan">
      <formula>0</formula>
    </cfRule>
  </conditionalFormatting>
  <conditionalFormatting sqref="D11">
    <cfRule type="cellIs" dxfId="3995" priority="4528" operator="lessThan">
      <formula>0</formula>
    </cfRule>
  </conditionalFormatting>
  <conditionalFormatting sqref="D12">
    <cfRule type="cellIs" dxfId="3994" priority="4527" operator="lessThan">
      <formula>0</formula>
    </cfRule>
  </conditionalFormatting>
  <conditionalFormatting sqref="D11">
    <cfRule type="cellIs" dxfId="3993" priority="4526" operator="lessThan">
      <formula>0</formula>
    </cfRule>
  </conditionalFormatting>
  <conditionalFormatting sqref="D11">
    <cfRule type="cellIs" dxfId="3992" priority="4525" operator="lessThan">
      <formula>0</formula>
    </cfRule>
  </conditionalFormatting>
  <conditionalFormatting sqref="D12">
    <cfRule type="cellIs" dxfId="3991" priority="4524" operator="lessThan">
      <formula>0</formula>
    </cfRule>
  </conditionalFormatting>
  <conditionalFormatting sqref="D11">
    <cfRule type="cellIs" dxfId="3990" priority="4523" operator="lessThan">
      <formula>0</formula>
    </cfRule>
  </conditionalFormatting>
  <conditionalFormatting sqref="D11">
    <cfRule type="cellIs" dxfId="3989" priority="4522" operator="lessThan">
      <formula>0</formula>
    </cfRule>
  </conditionalFormatting>
  <conditionalFormatting sqref="D11">
    <cfRule type="cellIs" dxfId="3988" priority="4521" operator="lessThan">
      <formula>0</formula>
    </cfRule>
  </conditionalFormatting>
  <conditionalFormatting sqref="D12">
    <cfRule type="cellIs" dxfId="3987" priority="4520" operator="lessThan">
      <formula>0</formula>
    </cfRule>
  </conditionalFormatting>
  <conditionalFormatting sqref="D11">
    <cfRule type="cellIs" dxfId="3986" priority="4519" operator="lessThan">
      <formula>0</formula>
    </cfRule>
  </conditionalFormatting>
  <conditionalFormatting sqref="D11">
    <cfRule type="cellIs" dxfId="3985" priority="4518" operator="lessThan">
      <formula>0</formula>
    </cfRule>
  </conditionalFormatting>
  <conditionalFormatting sqref="D11">
    <cfRule type="cellIs" dxfId="3984" priority="4517" operator="lessThan">
      <formula>0</formula>
    </cfRule>
  </conditionalFormatting>
  <conditionalFormatting sqref="D11">
    <cfRule type="cellIs" dxfId="3983" priority="4516" operator="lessThan">
      <formula>0</formula>
    </cfRule>
  </conditionalFormatting>
  <conditionalFormatting sqref="D12">
    <cfRule type="cellIs" dxfId="3982" priority="4515" operator="lessThan">
      <formula>0</formula>
    </cfRule>
  </conditionalFormatting>
  <conditionalFormatting sqref="D11">
    <cfRule type="cellIs" dxfId="3981" priority="4514" operator="lessThan">
      <formula>0</formula>
    </cfRule>
  </conditionalFormatting>
  <conditionalFormatting sqref="D11">
    <cfRule type="cellIs" dxfId="3980" priority="4513" operator="lessThan">
      <formula>0</formula>
    </cfRule>
  </conditionalFormatting>
  <conditionalFormatting sqref="D11">
    <cfRule type="cellIs" dxfId="3979" priority="4512" operator="lessThan">
      <formula>0</formula>
    </cfRule>
  </conditionalFormatting>
  <conditionalFormatting sqref="D11">
    <cfRule type="cellIs" dxfId="3978" priority="4511" operator="lessThan">
      <formula>0</formula>
    </cfRule>
  </conditionalFormatting>
  <conditionalFormatting sqref="D11">
    <cfRule type="cellIs" dxfId="3977" priority="4510" operator="lessThan">
      <formula>0</formula>
    </cfRule>
  </conditionalFormatting>
  <conditionalFormatting sqref="D12">
    <cfRule type="cellIs" dxfId="3976" priority="4509" operator="lessThan">
      <formula>0</formula>
    </cfRule>
  </conditionalFormatting>
  <conditionalFormatting sqref="D11">
    <cfRule type="cellIs" dxfId="3975" priority="4508" operator="lessThan">
      <formula>0</formula>
    </cfRule>
  </conditionalFormatting>
  <conditionalFormatting sqref="D11">
    <cfRule type="cellIs" dxfId="3974" priority="4507" operator="lessThan">
      <formula>0</formula>
    </cfRule>
  </conditionalFormatting>
  <conditionalFormatting sqref="D11">
    <cfRule type="cellIs" dxfId="3973" priority="4506" operator="lessThan">
      <formula>0</formula>
    </cfRule>
  </conditionalFormatting>
  <conditionalFormatting sqref="D11">
    <cfRule type="cellIs" dxfId="3972" priority="4505" operator="lessThan">
      <formula>0</formula>
    </cfRule>
  </conditionalFormatting>
  <conditionalFormatting sqref="D11">
    <cfRule type="cellIs" dxfId="3971" priority="4504" operator="lessThan">
      <formula>0</formula>
    </cfRule>
  </conditionalFormatting>
  <conditionalFormatting sqref="D11">
    <cfRule type="cellIs" dxfId="3970" priority="4503" operator="lessThan">
      <formula>0</formula>
    </cfRule>
  </conditionalFormatting>
  <conditionalFormatting sqref="D12">
    <cfRule type="cellIs" dxfId="3969" priority="4502" operator="lessThan">
      <formula>0</formula>
    </cfRule>
  </conditionalFormatting>
  <conditionalFormatting sqref="D12">
    <cfRule type="cellIs" dxfId="3968" priority="4501" operator="lessThan">
      <formula>0</formula>
    </cfRule>
  </conditionalFormatting>
  <conditionalFormatting sqref="D11">
    <cfRule type="cellIs" dxfId="3967" priority="4500" operator="lessThan">
      <formula>0</formula>
    </cfRule>
  </conditionalFormatting>
  <conditionalFormatting sqref="D12">
    <cfRule type="cellIs" dxfId="3966" priority="4499" operator="lessThan">
      <formula>0</formula>
    </cfRule>
  </conditionalFormatting>
  <conditionalFormatting sqref="D11">
    <cfRule type="cellIs" dxfId="3965" priority="4498" operator="lessThan">
      <formula>0</formula>
    </cfRule>
  </conditionalFormatting>
  <conditionalFormatting sqref="D11">
    <cfRule type="cellIs" dxfId="3964" priority="4497" operator="lessThan">
      <formula>0</formula>
    </cfRule>
  </conditionalFormatting>
  <conditionalFormatting sqref="D12">
    <cfRule type="cellIs" dxfId="3963" priority="4496" operator="lessThan">
      <formula>0</formula>
    </cfRule>
  </conditionalFormatting>
  <conditionalFormatting sqref="D11">
    <cfRule type="cellIs" dxfId="3962" priority="4495" operator="lessThan">
      <formula>0</formula>
    </cfRule>
  </conditionalFormatting>
  <conditionalFormatting sqref="D11">
    <cfRule type="cellIs" dxfId="3961" priority="4494" operator="lessThan">
      <formula>0</formula>
    </cfRule>
  </conditionalFormatting>
  <conditionalFormatting sqref="D11">
    <cfRule type="cellIs" dxfId="3960" priority="4493" operator="lessThan">
      <formula>0</formula>
    </cfRule>
  </conditionalFormatting>
  <conditionalFormatting sqref="D12">
    <cfRule type="cellIs" dxfId="3959" priority="4492" operator="lessThan">
      <formula>0</formula>
    </cfRule>
  </conditionalFormatting>
  <conditionalFormatting sqref="D11">
    <cfRule type="cellIs" dxfId="3958" priority="4491" operator="lessThan">
      <formula>0</formula>
    </cfRule>
  </conditionalFormatting>
  <conditionalFormatting sqref="D11">
    <cfRule type="cellIs" dxfId="3957" priority="4490" operator="lessThan">
      <formula>0</formula>
    </cfRule>
  </conditionalFormatting>
  <conditionalFormatting sqref="D11">
    <cfRule type="cellIs" dxfId="3956" priority="4489" operator="lessThan">
      <formula>0</formula>
    </cfRule>
  </conditionalFormatting>
  <conditionalFormatting sqref="D11">
    <cfRule type="cellIs" dxfId="3955" priority="4488" operator="lessThan">
      <formula>0</formula>
    </cfRule>
  </conditionalFormatting>
  <conditionalFormatting sqref="D12">
    <cfRule type="cellIs" dxfId="3954" priority="4487" operator="lessThan">
      <formula>0</formula>
    </cfRule>
  </conditionalFormatting>
  <conditionalFormatting sqref="D11">
    <cfRule type="cellIs" dxfId="3953" priority="4486" operator="lessThan">
      <formula>0</formula>
    </cfRule>
  </conditionalFormatting>
  <conditionalFormatting sqref="D11">
    <cfRule type="cellIs" dxfId="3952" priority="4485" operator="lessThan">
      <formula>0</formula>
    </cfRule>
  </conditionalFormatting>
  <conditionalFormatting sqref="D11">
    <cfRule type="cellIs" dxfId="3951" priority="4484" operator="lessThan">
      <formula>0</formula>
    </cfRule>
  </conditionalFormatting>
  <conditionalFormatting sqref="D11">
    <cfRule type="cellIs" dxfId="3950" priority="4483" operator="lessThan">
      <formula>0</formula>
    </cfRule>
  </conditionalFormatting>
  <conditionalFormatting sqref="D11">
    <cfRule type="cellIs" dxfId="3949" priority="4482" operator="lessThan">
      <formula>0</formula>
    </cfRule>
  </conditionalFormatting>
  <conditionalFormatting sqref="D12">
    <cfRule type="cellIs" dxfId="3948" priority="4481" operator="lessThan">
      <formula>0</formula>
    </cfRule>
  </conditionalFormatting>
  <conditionalFormatting sqref="D11">
    <cfRule type="cellIs" dxfId="3947" priority="4480" operator="lessThan">
      <formula>0</formula>
    </cfRule>
  </conditionalFormatting>
  <conditionalFormatting sqref="D11">
    <cfRule type="cellIs" dxfId="3946" priority="4479" operator="lessThan">
      <formula>0</formula>
    </cfRule>
  </conditionalFormatting>
  <conditionalFormatting sqref="D11">
    <cfRule type="cellIs" dxfId="3945" priority="4478" operator="lessThan">
      <formula>0</formula>
    </cfRule>
  </conditionalFormatting>
  <conditionalFormatting sqref="D11">
    <cfRule type="cellIs" dxfId="3944" priority="4477" operator="lessThan">
      <formula>0</formula>
    </cfRule>
  </conditionalFormatting>
  <conditionalFormatting sqref="D11">
    <cfRule type="cellIs" dxfId="3943" priority="4476" operator="lessThan">
      <formula>0</formula>
    </cfRule>
  </conditionalFormatting>
  <conditionalFormatting sqref="D11">
    <cfRule type="cellIs" dxfId="3942" priority="4475" operator="lessThan">
      <formula>0</formula>
    </cfRule>
  </conditionalFormatting>
  <conditionalFormatting sqref="D12">
    <cfRule type="cellIs" dxfId="3941" priority="4474" operator="lessThan">
      <formula>0</formula>
    </cfRule>
  </conditionalFormatting>
  <conditionalFormatting sqref="D11">
    <cfRule type="cellIs" dxfId="3940" priority="4473" operator="lessThan">
      <formula>0</formula>
    </cfRule>
  </conditionalFormatting>
  <conditionalFormatting sqref="D11">
    <cfRule type="cellIs" dxfId="3939" priority="4472" operator="lessThan">
      <formula>0</formula>
    </cfRule>
  </conditionalFormatting>
  <conditionalFormatting sqref="D11">
    <cfRule type="cellIs" dxfId="3938" priority="4471" operator="lessThan">
      <formula>0</formula>
    </cfRule>
  </conditionalFormatting>
  <conditionalFormatting sqref="D11">
    <cfRule type="cellIs" dxfId="3937" priority="4470" operator="lessThan">
      <formula>0</formula>
    </cfRule>
  </conditionalFormatting>
  <conditionalFormatting sqref="D11">
    <cfRule type="cellIs" dxfId="3936" priority="4469" operator="lessThan">
      <formula>0</formula>
    </cfRule>
  </conditionalFormatting>
  <conditionalFormatting sqref="D11">
    <cfRule type="cellIs" dxfId="3935" priority="4468" operator="lessThan">
      <formula>0</formula>
    </cfRule>
  </conditionalFormatting>
  <conditionalFormatting sqref="D11">
    <cfRule type="cellIs" dxfId="3934" priority="4467" operator="lessThan">
      <formula>0</formula>
    </cfRule>
  </conditionalFormatting>
  <conditionalFormatting sqref="D12">
    <cfRule type="cellIs" dxfId="3933" priority="4466" operator="lessThan">
      <formula>0</formula>
    </cfRule>
  </conditionalFormatting>
  <conditionalFormatting sqref="D12">
    <cfRule type="cellIs" dxfId="3932" priority="4465" operator="lessThan">
      <formula>0</formula>
    </cfRule>
  </conditionalFormatting>
  <conditionalFormatting sqref="D11">
    <cfRule type="cellIs" dxfId="3931" priority="4464" operator="lessThan">
      <formula>0</formula>
    </cfRule>
  </conditionalFormatting>
  <conditionalFormatting sqref="D12">
    <cfRule type="cellIs" dxfId="3930" priority="4463" operator="lessThan">
      <formula>0</formula>
    </cfRule>
  </conditionalFormatting>
  <conditionalFormatting sqref="D11">
    <cfRule type="cellIs" dxfId="3929" priority="4462" operator="lessThan">
      <formula>0</formula>
    </cfRule>
  </conditionalFormatting>
  <conditionalFormatting sqref="D11">
    <cfRule type="cellIs" dxfId="3928" priority="4461" operator="lessThan">
      <formula>0</formula>
    </cfRule>
  </conditionalFormatting>
  <conditionalFormatting sqref="D12">
    <cfRule type="cellIs" dxfId="3927" priority="4460" operator="lessThan">
      <formula>0</formula>
    </cfRule>
  </conditionalFormatting>
  <conditionalFormatting sqref="D11">
    <cfRule type="cellIs" dxfId="3926" priority="4459" operator="lessThan">
      <formula>0</formula>
    </cfRule>
  </conditionalFormatting>
  <conditionalFormatting sqref="D11">
    <cfRule type="cellIs" dxfId="3925" priority="4458" operator="lessThan">
      <formula>0</formula>
    </cfRule>
  </conditionalFormatting>
  <conditionalFormatting sqref="D11">
    <cfRule type="cellIs" dxfId="3924" priority="4457" operator="lessThan">
      <formula>0</formula>
    </cfRule>
  </conditionalFormatting>
  <conditionalFormatting sqref="D12">
    <cfRule type="cellIs" dxfId="3923" priority="4456" operator="lessThan">
      <formula>0</formula>
    </cfRule>
  </conditionalFormatting>
  <conditionalFormatting sqref="D11">
    <cfRule type="cellIs" dxfId="3922" priority="4455" operator="lessThan">
      <formula>0</formula>
    </cfRule>
  </conditionalFormatting>
  <conditionalFormatting sqref="D11">
    <cfRule type="cellIs" dxfId="3921" priority="4454" operator="lessThan">
      <formula>0</formula>
    </cfRule>
  </conditionalFormatting>
  <conditionalFormatting sqref="D11">
    <cfRule type="cellIs" dxfId="3920" priority="4453" operator="lessThan">
      <formula>0</formula>
    </cfRule>
  </conditionalFormatting>
  <conditionalFormatting sqref="D11">
    <cfRule type="cellIs" dxfId="3919" priority="4452" operator="lessThan">
      <formula>0</formula>
    </cfRule>
  </conditionalFormatting>
  <conditionalFormatting sqref="D12">
    <cfRule type="cellIs" dxfId="3918" priority="4451" operator="lessThan">
      <formula>0</formula>
    </cfRule>
  </conditionalFormatting>
  <conditionalFormatting sqref="D11">
    <cfRule type="cellIs" dxfId="3917" priority="4450" operator="lessThan">
      <formula>0</formula>
    </cfRule>
  </conditionalFormatting>
  <conditionalFormatting sqref="D11">
    <cfRule type="cellIs" dxfId="3916" priority="4449" operator="lessThan">
      <formula>0</formula>
    </cfRule>
  </conditionalFormatting>
  <conditionalFormatting sqref="D11">
    <cfRule type="cellIs" dxfId="3915" priority="4448" operator="lessThan">
      <formula>0</formula>
    </cfRule>
  </conditionalFormatting>
  <conditionalFormatting sqref="D11">
    <cfRule type="cellIs" dxfId="3914" priority="4447" operator="lessThan">
      <formula>0</formula>
    </cfRule>
  </conditionalFormatting>
  <conditionalFormatting sqref="D11">
    <cfRule type="cellIs" dxfId="3913" priority="4446" operator="lessThan">
      <formula>0</formula>
    </cfRule>
  </conditionalFormatting>
  <conditionalFormatting sqref="D12">
    <cfRule type="cellIs" dxfId="3912" priority="4445" operator="lessThan">
      <formula>0</formula>
    </cfRule>
  </conditionalFormatting>
  <conditionalFormatting sqref="D11">
    <cfRule type="cellIs" dxfId="3911" priority="4444" operator="lessThan">
      <formula>0</formula>
    </cfRule>
  </conditionalFormatting>
  <conditionalFormatting sqref="D11">
    <cfRule type="cellIs" dxfId="3910" priority="4443" operator="lessThan">
      <formula>0</formula>
    </cfRule>
  </conditionalFormatting>
  <conditionalFormatting sqref="D11">
    <cfRule type="cellIs" dxfId="3909" priority="4442" operator="lessThan">
      <formula>0</formula>
    </cfRule>
  </conditionalFormatting>
  <conditionalFormatting sqref="D11">
    <cfRule type="cellIs" dxfId="3908" priority="4441" operator="lessThan">
      <formula>0</formula>
    </cfRule>
  </conditionalFormatting>
  <conditionalFormatting sqref="D11">
    <cfRule type="cellIs" dxfId="3907" priority="4440" operator="lessThan">
      <formula>0</formula>
    </cfRule>
  </conditionalFormatting>
  <conditionalFormatting sqref="D11">
    <cfRule type="cellIs" dxfId="3906" priority="4439" operator="lessThan">
      <formula>0</formula>
    </cfRule>
  </conditionalFormatting>
  <conditionalFormatting sqref="D12">
    <cfRule type="cellIs" dxfId="3905" priority="4438" operator="lessThan">
      <formula>0</formula>
    </cfRule>
  </conditionalFormatting>
  <conditionalFormatting sqref="D11">
    <cfRule type="cellIs" dxfId="3904" priority="4437" operator="lessThan">
      <formula>0</formula>
    </cfRule>
  </conditionalFormatting>
  <conditionalFormatting sqref="D11">
    <cfRule type="cellIs" dxfId="3903" priority="4436" operator="lessThan">
      <formula>0</formula>
    </cfRule>
  </conditionalFormatting>
  <conditionalFormatting sqref="D11">
    <cfRule type="cellIs" dxfId="3902" priority="4435" operator="lessThan">
      <formula>0</formula>
    </cfRule>
  </conditionalFormatting>
  <conditionalFormatting sqref="D11">
    <cfRule type="cellIs" dxfId="3901" priority="4434" operator="lessThan">
      <formula>0</formula>
    </cfRule>
  </conditionalFormatting>
  <conditionalFormatting sqref="D11">
    <cfRule type="cellIs" dxfId="3900" priority="4433" operator="lessThan">
      <formula>0</formula>
    </cfRule>
  </conditionalFormatting>
  <conditionalFormatting sqref="D11">
    <cfRule type="cellIs" dxfId="3899" priority="4432" operator="lessThan">
      <formula>0</formula>
    </cfRule>
  </conditionalFormatting>
  <conditionalFormatting sqref="D11">
    <cfRule type="cellIs" dxfId="3898" priority="4431" operator="lessThan">
      <formula>0</formula>
    </cfRule>
  </conditionalFormatting>
  <conditionalFormatting sqref="D12">
    <cfRule type="cellIs" dxfId="3897" priority="4430" operator="lessThan">
      <formula>0</formula>
    </cfRule>
  </conditionalFormatting>
  <conditionalFormatting sqref="D11">
    <cfRule type="cellIs" dxfId="3896" priority="4429" operator="lessThan">
      <formula>0</formula>
    </cfRule>
  </conditionalFormatting>
  <conditionalFormatting sqref="D11">
    <cfRule type="cellIs" dxfId="3895" priority="4428" operator="lessThan">
      <formula>0</formula>
    </cfRule>
  </conditionalFormatting>
  <conditionalFormatting sqref="D11">
    <cfRule type="cellIs" dxfId="3894" priority="4427" operator="lessThan">
      <formula>0</formula>
    </cfRule>
  </conditionalFormatting>
  <conditionalFormatting sqref="D11">
    <cfRule type="cellIs" dxfId="3893" priority="4426" operator="lessThan">
      <formula>0</formula>
    </cfRule>
  </conditionalFormatting>
  <conditionalFormatting sqref="D11">
    <cfRule type="cellIs" dxfId="3892" priority="4425" operator="lessThan">
      <formula>0</formula>
    </cfRule>
  </conditionalFormatting>
  <conditionalFormatting sqref="D11">
    <cfRule type="cellIs" dxfId="3891" priority="4424" operator="lessThan">
      <formula>0</formula>
    </cfRule>
  </conditionalFormatting>
  <conditionalFormatting sqref="D11">
    <cfRule type="cellIs" dxfId="3890" priority="4423" operator="lessThan">
      <formula>0</formula>
    </cfRule>
  </conditionalFormatting>
  <conditionalFormatting sqref="D11">
    <cfRule type="cellIs" dxfId="3889" priority="4422" operator="lessThan">
      <formula>0</formula>
    </cfRule>
  </conditionalFormatting>
  <conditionalFormatting sqref="D12">
    <cfRule type="cellIs" dxfId="3888" priority="4421" operator="lessThan">
      <formula>0</formula>
    </cfRule>
  </conditionalFormatting>
  <conditionalFormatting sqref="D12">
    <cfRule type="cellIs" dxfId="3887" priority="4420" operator="lessThan">
      <formula>0</formula>
    </cfRule>
  </conditionalFormatting>
  <conditionalFormatting sqref="D11">
    <cfRule type="cellIs" dxfId="3886" priority="4419" operator="lessThan">
      <formula>0</formula>
    </cfRule>
  </conditionalFormatting>
  <conditionalFormatting sqref="D12">
    <cfRule type="cellIs" dxfId="3885" priority="4418" operator="lessThan">
      <formula>0</formula>
    </cfRule>
  </conditionalFormatting>
  <conditionalFormatting sqref="D11">
    <cfRule type="cellIs" dxfId="3884" priority="4417" operator="lessThan">
      <formula>0</formula>
    </cfRule>
  </conditionalFormatting>
  <conditionalFormatting sqref="D11">
    <cfRule type="cellIs" dxfId="3883" priority="4416" operator="lessThan">
      <formula>0</formula>
    </cfRule>
  </conditionalFormatting>
  <conditionalFormatting sqref="D12">
    <cfRule type="cellIs" dxfId="3882" priority="4415" operator="lessThan">
      <formula>0</formula>
    </cfRule>
  </conditionalFormatting>
  <conditionalFormatting sqref="D11">
    <cfRule type="cellIs" dxfId="3881" priority="4414" operator="lessThan">
      <formula>0</formula>
    </cfRule>
  </conditionalFormatting>
  <conditionalFormatting sqref="D11">
    <cfRule type="cellIs" dxfId="3880" priority="4413" operator="lessThan">
      <formula>0</formula>
    </cfRule>
  </conditionalFormatting>
  <conditionalFormatting sqref="D11">
    <cfRule type="cellIs" dxfId="3879" priority="4412" operator="lessThan">
      <formula>0</formula>
    </cfRule>
  </conditionalFormatting>
  <conditionalFormatting sqref="D12">
    <cfRule type="cellIs" dxfId="3878" priority="4411" operator="lessThan">
      <formula>0</formula>
    </cfRule>
  </conditionalFormatting>
  <conditionalFormatting sqref="D11">
    <cfRule type="cellIs" dxfId="3877" priority="4410" operator="lessThan">
      <formula>0</formula>
    </cfRule>
  </conditionalFormatting>
  <conditionalFormatting sqref="D11">
    <cfRule type="cellIs" dxfId="3876" priority="4409" operator="lessThan">
      <formula>0</formula>
    </cfRule>
  </conditionalFormatting>
  <conditionalFormatting sqref="D11">
    <cfRule type="cellIs" dxfId="3875" priority="4408" operator="lessThan">
      <formula>0</formula>
    </cfRule>
  </conditionalFormatting>
  <conditionalFormatting sqref="D11">
    <cfRule type="cellIs" dxfId="3874" priority="4407" operator="lessThan">
      <formula>0</formula>
    </cfRule>
  </conditionalFormatting>
  <conditionalFormatting sqref="D12">
    <cfRule type="cellIs" dxfId="3873" priority="4406" operator="lessThan">
      <formula>0</formula>
    </cfRule>
  </conditionalFormatting>
  <conditionalFormatting sqref="D11">
    <cfRule type="cellIs" dxfId="3872" priority="4405" operator="lessThan">
      <formula>0</formula>
    </cfRule>
  </conditionalFormatting>
  <conditionalFormatting sqref="D11">
    <cfRule type="cellIs" dxfId="3871" priority="4404" operator="lessThan">
      <formula>0</formula>
    </cfRule>
  </conditionalFormatting>
  <conditionalFormatting sqref="D11">
    <cfRule type="cellIs" dxfId="3870" priority="4403" operator="lessThan">
      <formula>0</formula>
    </cfRule>
  </conditionalFormatting>
  <conditionalFormatting sqref="D11">
    <cfRule type="cellIs" dxfId="3869" priority="4402" operator="lessThan">
      <formula>0</formula>
    </cfRule>
  </conditionalFormatting>
  <conditionalFormatting sqref="D11">
    <cfRule type="cellIs" dxfId="3868" priority="4401" operator="lessThan">
      <formula>0</formula>
    </cfRule>
  </conditionalFormatting>
  <conditionalFormatting sqref="D12">
    <cfRule type="cellIs" dxfId="3867" priority="4400" operator="lessThan">
      <formula>0</formula>
    </cfRule>
  </conditionalFormatting>
  <conditionalFormatting sqref="D11">
    <cfRule type="cellIs" dxfId="3866" priority="4399" operator="lessThan">
      <formula>0</formula>
    </cfRule>
  </conditionalFormatting>
  <conditionalFormatting sqref="D11">
    <cfRule type="cellIs" dxfId="3865" priority="4398" operator="lessThan">
      <formula>0</formula>
    </cfRule>
  </conditionalFormatting>
  <conditionalFormatting sqref="D11">
    <cfRule type="cellIs" dxfId="3864" priority="4397" operator="lessThan">
      <formula>0</formula>
    </cfRule>
  </conditionalFormatting>
  <conditionalFormatting sqref="D11">
    <cfRule type="cellIs" dxfId="3863" priority="4396" operator="lessThan">
      <formula>0</formula>
    </cfRule>
  </conditionalFormatting>
  <conditionalFormatting sqref="D11">
    <cfRule type="cellIs" dxfId="3862" priority="4395" operator="lessThan">
      <formula>0</formula>
    </cfRule>
  </conditionalFormatting>
  <conditionalFormatting sqref="D11">
    <cfRule type="cellIs" dxfId="3861" priority="4394" operator="lessThan">
      <formula>0</formula>
    </cfRule>
  </conditionalFormatting>
  <conditionalFormatting sqref="D12">
    <cfRule type="cellIs" dxfId="3860" priority="4393" operator="lessThan">
      <formula>0</formula>
    </cfRule>
  </conditionalFormatting>
  <conditionalFormatting sqref="D11">
    <cfRule type="cellIs" dxfId="3859" priority="4392" operator="lessThan">
      <formula>0</formula>
    </cfRule>
  </conditionalFormatting>
  <conditionalFormatting sqref="D11">
    <cfRule type="cellIs" dxfId="3858" priority="4391" operator="lessThan">
      <formula>0</formula>
    </cfRule>
  </conditionalFormatting>
  <conditionalFormatting sqref="D11">
    <cfRule type="cellIs" dxfId="3857" priority="4390" operator="lessThan">
      <formula>0</formula>
    </cfRule>
  </conditionalFormatting>
  <conditionalFormatting sqref="D11">
    <cfRule type="cellIs" dxfId="3856" priority="4389" operator="lessThan">
      <formula>0</formula>
    </cfRule>
  </conditionalFormatting>
  <conditionalFormatting sqref="D11">
    <cfRule type="cellIs" dxfId="3855" priority="4388" operator="lessThan">
      <formula>0</formula>
    </cfRule>
  </conditionalFormatting>
  <conditionalFormatting sqref="D11">
    <cfRule type="cellIs" dxfId="3854" priority="4387" operator="lessThan">
      <formula>0</formula>
    </cfRule>
  </conditionalFormatting>
  <conditionalFormatting sqref="D11">
    <cfRule type="cellIs" dxfId="3853" priority="4386" operator="lessThan">
      <formula>0</formula>
    </cfRule>
  </conditionalFormatting>
  <conditionalFormatting sqref="D12">
    <cfRule type="cellIs" dxfId="3852" priority="4385" operator="lessThan">
      <formula>0</formula>
    </cfRule>
  </conditionalFormatting>
  <conditionalFormatting sqref="D11">
    <cfRule type="cellIs" dxfId="3851" priority="4384" operator="lessThan">
      <formula>0</formula>
    </cfRule>
  </conditionalFormatting>
  <conditionalFormatting sqref="D11">
    <cfRule type="cellIs" dxfId="3850" priority="4383" operator="lessThan">
      <formula>0</formula>
    </cfRule>
  </conditionalFormatting>
  <conditionalFormatting sqref="D11">
    <cfRule type="cellIs" dxfId="3849" priority="4382" operator="lessThan">
      <formula>0</formula>
    </cfRule>
  </conditionalFormatting>
  <conditionalFormatting sqref="D11">
    <cfRule type="cellIs" dxfId="3848" priority="4381" operator="lessThan">
      <formula>0</formula>
    </cfRule>
  </conditionalFormatting>
  <conditionalFormatting sqref="D11">
    <cfRule type="cellIs" dxfId="3847" priority="4380" operator="lessThan">
      <formula>0</formula>
    </cfRule>
  </conditionalFormatting>
  <conditionalFormatting sqref="D11">
    <cfRule type="cellIs" dxfId="3846" priority="4379" operator="lessThan">
      <formula>0</formula>
    </cfRule>
  </conditionalFormatting>
  <conditionalFormatting sqref="D11">
    <cfRule type="cellIs" dxfId="3845" priority="4378" operator="lessThan">
      <formula>0</formula>
    </cfRule>
  </conditionalFormatting>
  <conditionalFormatting sqref="D11">
    <cfRule type="cellIs" dxfId="3844" priority="4377" operator="lessThan">
      <formula>0</formula>
    </cfRule>
  </conditionalFormatting>
  <conditionalFormatting sqref="D12">
    <cfRule type="cellIs" dxfId="3843" priority="4376" operator="lessThan">
      <formula>0</formula>
    </cfRule>
  </conditionalFormatting>
  <conditionalFormatting sqref="D11">
    <cfRule type="cellIs" dxfId="3842" priority="4375" operator="lessThan">
      <formula>0</formula>
    </cfRule>
  </conditionalFormatting>
  <conditionalFormatting sqref="D11">
    <cfRule type="cellIs" dxfId="3841" priority="4374" operator="lessThan">
      <formula>0</formula>
    </cfRule>
  </conditionalFormatting>
  <conditionalFormatting sqref="D11">
    <cfRule type="cellIs" dxfId="3840" priority="4373" operator="lessThan">
      <formula>0</formula>
    </cfRule>
  </conditionalFormatting>
  <conditionalFormatting sqref="D11">
    <cfRule type="cellIs" dxfId="3839" priority="4372" operator="lessThan">
      <formula>0</formula>
    </cfRule>
  </conditionalFormatting>
  <conditionalFormatting sqref="D11">
    <cfRule type="cellIs" dxfId="3838" priority="4371" operator="lessThan">
      <formula>0</formula>
    </cfRule>
  </conditionalFormatting>
  <conditionalFormatting sqref="D11">
    <cfRule type="cellIs" dxfId="3837" priority="4370" operator="lessThan">
      <formula>0</formula>
    </cfRule>
  </conditionalFormatting>
  <conditionalFormatting sqref="D11">
    <cfRule type="cellIs" dxfId="3836" priority="4369" operator="lessThan">
      <formula>0</formula>
    </cfRule>
  </conditionalFormatting>
  <conditionalFormatting sqref="D11">
    <cfRule type="cellIs" dxfId="3835" priority="4368" operator="lessThan">
      <formula>0</formula>
    </cfRule>
  </conditionalFormatting>
  <conditionalFormatting sqref="D11">
    <cfRule type="cellIs" dxfId="3834" priority="4367" operator="lessThan">
      <formula>0</formula>
    </cfRule>
  </conditionalFormatting>
  <conditionalFormatting sqref="D13">
    <cfRule type="cellIs" dxfId="3833" priority="4366" operator="lessThan">
      <formula>0</formula>
    </cfRule>
  </conditionalFormatting>
  <conditionalFormatting sqref="E13">
    <cfRule type="cellIs" dxfId="3832" priority="4365" operator="lessThan">
      <formula>0</formula>
    </cfRule>
  </conditionalFormatting>
  <conditionalFormatting sqref="D13">
    <cfRule type="cellIs" dxfId="3831" priority="4364" operator="lessThan">
      <formula>0</formula>
    </cfRule>
  </conditionalFormatting>
  <conditionalFormatting sqref="D13">
    <cfRule type="cellIs" dxfId="3830" priority="4363" operator="lessThan">
      <formula>0</formula>
    </cfRule>
  </conditionalFormatting>
  <conditionalFormatting sqref="D13">
    <cfRule type="cellIs" dxfId="3829" priority="4362" operator="lessThan">
      <formula>0</formula>
    </cfRule>
  </conditionalFormatting>
  <conditionalFormatting sqref="D13">
    <cfRule type="cellIs" dxfId="3828" priority="4361" operator="lessThan">
      <formula>0</formula>
    </cfRule>
  </conditionalFormatting>
  <conditionalFormatting sqref="D13">
    <cfRule type="cellIs" dxfId="3827" priority="4360" operator="lessThan">
      <formula>0</formula>
    </cfRule>
  </conditionalFormatting>
  <conditionalFormatting sqref="D13">
    <cfRule type="cellIs" dxfId="3826" priority="4359" operator="lessThan">
      <formula>0</formula>
    </cfRule>
  </conditionalFormatting>
  <conditionalFormatting sqref="D13">
    <cfRule type="cellIs" dxfId="3825" priority="4358" operator="lessThan">
      <formula>0</formula>
    </cfRule>
  </conditionalFormatting>
  <conditionalFormatting sqref="D13">
    <cfRule type="cellIs" dxfId="3824" priority="4357" operator="lessThan">
      <formula>0</formula>
    </cfRule>
  </conditionalFormatting>
  <conditionalFormatting sqref="D13">
    <cfRule type="cellIs" dxfId="3823" priority="4356" operator="lessThan">
      <formula>0</formula>
    </cfRule>
  </conditionalFormatting>
  <conditionalFormatting sqref="D13">
    <cfRule type="cellIs" dxfId="3822" priority="4355" operator="lessThan">
      <formula>0</formula>
    </cfRule>
  </conditionalFormatting>
  <conditionalFormatting sqref="D13">
    <cfRule type="cellIs" dxfId="3821" priority="4354" operator="lessThan">
      <formula>0</formula>
    </cfRule>
  </conditionalFormatting>
  <conditionalFormatting sqref="D13">
    <cfRule type="cellIs" dxfId="3820" priority="4353" operator="lessThan">
      <formula>0</formula>
    </cfRule>
  </conditionalFormatting>
  <conditionalFormatting sqref="D13">
    <cfRule type="cellIs" dxfId="3819" priority="4352" operator="lessThan">
      <formula>0</formula>
    </cfRule>
  </conditionalFormatting>
  <conditionalFormatting sqref="D13">
    <cfRule type="cellIs" dxfId="3818" priority="4351" operator="lessThan">
      <formula>0</formula>
    </cfRule>
  </conditionalFormatting>
  <conditionalFormatting sqref="D13">
    <cfRule type="cellIs" dxfId="3817" priority="4350" operator="lessThan">
      <formula>0</formula>
    </cfRule>
  </conditionalFormatting>
  <conditionalFormatting sqref="D13">
    <cfRule type="cellIs" dxfId="3816" priority="4349" operator="lessThan">
      <formula>0</formula>
    </cfRule>
  </conditionalFormatting>
  <conditionalFormatting sqref="D13">
    <cfRule type="cellIs" dxfId="3815" priority="4348" operator="lessThan">
      <formula>0</formula>
    </cfRule>
  </conditionalFormatting>
  <conditionalFormatting sqref="D13">
    <cfRule type="cellIs" dxfId="3814" priority="4347" operator="lessThan">
      <formula>0</formula>
    </cfRule>
  </conditionalFormatting>
  <conditionalFormatting sqref="D13">
    <cfRule type="cellIs" dxfId="3813" priority="4346" operator="lessThan">
      <formula>0</formula>
    </cfRule>
  </conditionalFormatting>
  <conditionalFormatting sqref="D13">
    <cfRule type="cellIs" dxfId="3812" priority="4345" operator="lessThan">
      <formula>0</formula>
    </cfRule>
  </conditionalFormatting>
  <conditionalFormatting sqref="D13">
    <cfRule type="cellIs" dxfId="3811" priority="4344" operator="lessThan">
      <formula>0</formula>
    </cfRule>
  </conditionalFormatting>
  <conditionalFormatting sqref="D13">
    <cfRule type="cellIs" dxfId="3810" priority="4343" operator="lessThan">
      <formula>0</formula>
    </cfRule>
  </conditionalFormatting>
  <conditionalFormatting sqref="D13">
    <cfRule type="cellIs" dxfId="3809" priority="4342" operator="lessThan">
      <formula>0</formula>
    </cfRule>
  </conditionalFormatting>
  <conditionalFormatting sqref="D13">
    <cfRule type="cellIs" dxfId="3808" priority="4341" operator="lessThan">
      <formula>0</formula>
    </cfRule>
  </conditionalFormatting>
  <conditionalFormatting sqref="D13">
    <cfRule type="cellIs" dxfId="3807" priority="4340" operator="lessThan">
      <formula>0</formula>
    </cfRule>
  </conditionalFormatting>
  <conditionalFormatting sqref="D13">
    <cfRule type="cellIs" dxfId="3806" priority="4339" operator="lessThan">
      <formula>0</formula>
    </cfRule>
  </conditionalFormatting>
  <conditionalFormatting sqref="D13">
    <cfRule type="cellIs" dxfId="3805" priority="4338" operator="lessThan">
      <formula>0</formula>
    </cfRule>
  </conditionalFormatting>
  <conditionalFormatting sqref="D13">
    <cfRule type="cellIs" dxfId="3804" priority="4337" operator="lessThan">
      <formula>0</formula>
    </cfRule>
  </conditionalFormatting>
  <conditionalFormatting sqref="D13">
    <cfRule type="cellIs" dxfId="3803" priority="4336" operator="lessThan">
      <formula>0</formula>
    </cfRule>
  </conditionalFormatting>
  <conditionalFormatting sqref="D13">
    <cfRule type="cellIs" dxfId="3802" priority="4335" operator="lessThan">
      <formula>0</formula>
    </cfRule>
  </conditionalFormatting>
  <conditionalFormatting sqref="D13">
    <cfRule type="cellIs" dxfId="3801" priority="4334" operator="lessThan">
      <formula>0</formula>
    </cfRule>
  </conditionalFormatting>
  <conditionalFormatting sqref="D13">
    <cfRule type="cellIs" dxfId="3800" priority="4333" operator="lessThan">
      <formula>0</formula>
    </cfRule>
  </conditionalFormatting>
  <conditionalFormatting sqref="D13">
    <cfRule type="cellIs" dxfId="3799" priority="4332" operator="lessThan">
      <formula>0</formula>
    </cfRule>
  </conditionalFormatting>
  <conditionalFormatting sqref="D13">
    <cfRule type="cellIs" dxfId="3798" priority="4331" operator="lessThan">
      <formula>0</formula>
    </cfRule>
  </conditionalFormatting>
  <conditionalFormatting sqref="D13">
    <cfRule type="cellIs" dxfId="3797" priority="4330" operator="lessThan">
      <formula>0</formula>
    </cfRule>
  </conditionalFormatting>
  <conditionalFormatting sqref="D13">
    <cfRule type="cellIs" dxfId="3796" priority="4329" operator="lessThan">
      <formula>0</formula>
    </cfRule>
  </conditionalFormatting>
  <conditionalFormatting sqref="D13">
    <cfRule type="cellIs" dxfId="3795" priority="4328" operator="lessThan">
      <formula>0</formula>
    </cfRule>
  </conditionalFormatting>
  <conditionalFormatting sqref="D13">
    <cfRule type="cellIs" dxfId="3794" priority="4327" operator="lessThan">
      <formula>0</formula>
    </cfRule>
  </conditionalFormatting>
  <conditionalFormatting sqref="D13">
    <cfRule type="cellIs" dxfId="3793" priority="4326" operator="lessThan">
      <formula>0</formula>
    </cfRule>
  </conditionalFormatting>
  <conditionalFormatting sqref="D13">
    <cfRule type="cellIs" dxfId="3792" priority="4325" operator="lessThan">
      <formula>0</formula>
    </cfRule>
  </conditionalFormatting>
  <conditionalFormatting sqref="D13">
    <cfRule type="cellIs" dxfId="3791" priority="4324" operator="lessThan">
      <formula>0</formula>
    </cfRule>
  </conditionalFormatting>
  <conditionalFormatting sqref="D13">
    <cfRule type="cellIs" dxfId="3790" priority="4323" operator="lessThan">
      <formula>0</formula>
    </cfRule>
  </conditionalFormatting>
  <conditionalFormatting sqref="D13">
    <cfRule type="cellIs" dxfId="3789" priority="4322" operator="lessThan">
      <formula>0</formula>
    </cfRule>
  </conditionalFormatting>
  <conditionalFormatting sqref="D13">
    <cfRule type="cellIs" dxfId="3788" priority="4321" operator="lessThan">
      <formula>0</formula>
    </cfRule>
  </conditionalFormatting>
  <conditionalFormatting sqref="D13">
    <cfRule type="cellIs" dxfId="3787" priority="4320" operator="lessThan">
      <formula>0</formula>
    </cfRule>
  </conditionalFormatting>
  <conditionalFormatting sqref="D13">
    <cfRule type="cellIs" dxfId="3786" priority="4319" operator="lessThan">
      <formula>0</formula>
    </cfRule>
  </conditionalFormatting>
  <conditionalFormatting sqref="D13">
    <cfRule type="cellIs" dxfId="3785" priority="4318" operator="lessThan">
      <formula>0</formula>
    </cfRule>
  </conditionalFormatting>
  <conditionalFormatting sqref="D13">
    <cfRule type="cellIs" dxfId="3784" priority="4317" operator="lessThan">
      <formula>0</formula>
    </cfRule>
  </conditionalFormatting>
  <conditionalFormatting sqref="D13">
    <cfRule type="cellIs" dxfId="3783" priority="4316" operator="lessThan">
      <formula>0</formula>
    </cfRule>
  </conditionalFormatting>
  <conditionalFormatting sqref="D13">
    <cfRule type="cellIs" dxfId="3782" priority="4315" operator="lessThan">
      <formula>0</formula>
    </cfRule>
  </conditionalFormatting>
  <conditionalFormatting sqref="D13">
    <cfRule type="cellIs" dxfId="3781" priority="4314" operator="lessThan">
      <formula>0</formula>
    </cfRule>
  </conditionalFormatting>
  <conditionalFormatting sqref="D13">
    <cfRule type="cellIs" dxfId="3780" priority="4313" operator="lessThan">
      <formula>0</formula>
    </cfRule>
  </conditionalFormatting>
  <conditionalFormatting sqref="D13">
    <cfRule type="cellIs" dxfId="3779" priority="4312" operator="lessThan">
      <formula>0</formula>
    </cfRule>
  </conditionalFormatting>
  <conditionalFormatting sqref="D13">
    <cfRule type="cellIs" dxfId="3778" priority="4311" operator="lessThan">
      <formula>0</formula>
    </cfRule>
  </conditionalFormatting>
  <conditionalFormatting sqref="D13">
    <cfRule type="cellIs" dxfId="3777" priority="4310" operator="lessThan">
      <formula>0</formula>
    </cfRule>
  </conditionalFormatting>
  <conditionalFormatting sqref="D13">
    <cfRule type="cellIs" dxfId="3776" priority="4309" operator="lessThan">
      <formula>0</formula>
    </cfRule>
  </conditionalFormatting>
  <conditionalFormatting sqref="D13">
    <cfRule type="cellIs" dxfId="3775" priority="4308" operator="lessThan">
      <formula>0</formula>
    </cfRule>
  </conditionalFormatting>
  <conditionalFormatting sqref="D13">
    <cfRule type="cellIs" dxfId="3774" priority="4307" operator="lessThan">
      <formula>0</formula>
    </cfRule>
  </conditionalFormatting>
  <conditionalFormatting sqref="D13">
    <cfRule type="cellIs" dxfId="3773" priority="4306" operator="lessThan">
      <formula>0</formula>
    </cfRule>
  </conditionalFormatting>
  <conditionalFormatting sqref="D13">
    <cfRule type="cellIs" dxfId="3772" priority="4305" operator="lessThan">
      <formula>0</formula>
    </cfRule>
  </conditionalFormatting>
  <conditionalFormatting sqref="D13">
    <cfRule type="cellIs" dxfId="3771" priority="4304" operator="lessThan">
      <formula>0</formula>
    </cfRule>
  </conditionalFormatting>
  <conditionalFormatting sqref="D13">
    <cfRule type="cellIs" dxfId="3770" priority="4303" operator="lessThan">
      <formula>0</formula>
    </cfRule>
  </conditionalFormatting>
  <conditionalFormatting sqref="D13">
    <cfRule type="cellIs" dxfId="3769" priority="4302" operator="lessThan">
      <formula>0</formula>
    </cfRule>
  </conditionalFormatting>
  <conditionalFormatting sqref="D13">
    <cfRule type="cellIs" dxfId="3768" priority="4301" operator="lessThan">
      <formula>0</formula>
    </cfRule>
  </conditionalFormatting>
  <conditionalFormatting sqref="D13">
    <cfRule type="cellIs" dxfId="3767" priority="4300" operator="lessThan">
      <formula>0</formula>
    </cfRule>
  </conditionalFormatting>
  <conditionalFormatting sqref="D13">
    <cfRule type="cellIs" dxfId="3766" priority="4299" operator="lessThan">
      <formula>0</formula>
    </cfRule>
  </conditionalFormatting>
  <conditionalFormatting sqref="D13">
    <cfRule type="cellIs" dxfId="3765" priority="4298" operator="lessThan">
      <formula>0</formula>
    </cfRule>
  </conditionalFormatting>
  <conditionalFormatting sqref="D13">
    <cfRule type="cellIs" dxfId="3764" priority="4297" operator="lessThan">
      <formula>0</formula>
    </cfRule>
  </conditionalFormatting>
  <conditionalFormatting sqref="D13">
    <cfRule type="cellIs" dxfId="3763" priority="4296" operator="lessThan">
      <formula>0</formula>
    </cfRule>
  </conditionalFormatting>
  <conditionalFormatting sqref="D13">
    <cfRule type="cellIs" dxfId="3762" priority="4295" operator="lessThan">
      <formula>0</formula>
    </cfRule>
  </conditionalFormatting>
  <conditionalFormatting sqref="D13">
    <cfRule type="cellIs" dxfId="3761" priority="4294" operator="lessThan">
      <formula>0</formula>
    </cfRule>
  </conditionalFormatting>
  <conditionalFormatting sqref="D13">
    <cfRule type="cellIs" dxfId="3760" priority="4293" operator="lessThan">
      <formula>0</formula>
    </cfRule>
  </conditionalFormatting>
  <conditionalFormatting sqref="D13">
    <cfRule type="cellIs" dxfId="3759" priority="4292" operator="lessThan">
      <formula>0</formula>
    </cfRule>
  </conditionalFormatting>
  <conditionalFormatting sqref="D13">
    <cfRule type="cellIs" dxfId="3758" priority="4291" operator="lessThan">
      <formula>0</formula>
    </cfRule>
  </conditionalFormatting>
  <conditionalFormatting sqref="D13">
    <cfRule type="cellIs" dxfId="3757" priority="4290" operator="lessThan">
      <formula>0</formula>
    </cfRule>
  </conditionalFormatting>
  <conditionalFormatting sqref="D13">
    <cfRule type="cellIs" dxfId="3756" priority="4289" operator="lessThan">
      <formula>0</formula>
    </cfRule>
  </conditionalFormatting>
  <conditionalFormatting sqref="D13">
    <cfRule type="cellIs" dxfId="3755" priority="4288" operator="lessThan">
      <formula>0</formula>
    </cfRule>
  </conditionalFormatting>
  <conditionalFormatting sqref="D13">
    <cfRule type="cellIs" dxfId="3754" priority="4287" operator="lessThan">
      <formula>0</formula>
    </cfRule>
  </conditionalFormatting>
  <conditionalFormatting sqref="D13">
    <cfRule type="cellIs" dxfId="3753" priority="4286" operator="lessThan">
      <formula>0</formula>
    </cfRule>
  </conditionalFormatting>
  <conditionalFormatting sqref="D13">
    <cfRule type="cellIs" dxfId="3752" priority="4285" operator="lessThan">
      <formula>0</formula>
    </cfRule>
  </conditionalFormatting>
  <conditionalFormatting sqref="D13">
    <cfRule type="cellIs" dxfId="3751" priority="4284" operator="lessThan">
      <formula>0</formula>
    </cfRule>
  </conditionalFormatting>
  <conditionalFormatting sqref="D13">
    <cfRule type="cellIs" dxfId="3750" priority="4283" operator="lessThan">
      <formula>0</formula>
    </cfRule>
  </conditionalFormatting>
  <conditionalFormatting sqref="D13">
    <cfRule type="cellIs" dxfId="3749" priority="4282" operator="lessThan">
      <formula>0</formula>
    </cfRule>
  </conditionalFormatting>
  <conditionalFormatting sqref="D13">
    <cfRule type="cellIs" dxfId="3748" priority="4281" operator="lessThan">
      <formula>0</formula>
    </cfRule>
  </conditionalFormatting>
  <conditionalFormatting sqref="D13">
    <cfRule type="cellIs" dxfId="3747" priority="4280" operator="lessThan">
      <formula>0</formula>
    </cfRule>
  </conditionalFormatting>
  <conditionalFormatting sqref="D13">
    <cfRule type="cellIs" dxfId="3746" priority="4279" operator="lessThan">
      <formula>0</formula>
    </cfRule>
  </conditionalFormatting>
  <conditionalFormatting sqref="D13">
    <cfRule type="cellIs" dxfId="3745" priority="4278" operator="lessThan">
      <formula>0</formula>
    </cfRule>
  </conditionalFormatting>
  <conditionalFormatting sqref="D13">
    <cfRule type="cellIs" dxfId="3744" priority="4277" operator="lessThan">
      <formula>0</formula>
    </cfRule>
  </conditionalFormatting>
  <conditionalFormatting sqref="D13">
    <cfRule type="cellIs" dxfId="3743" priority="4276" operator="lessThan">
      <formula>0</formula>
    </cfRule>
  </conditionalFormatting>
  <conditionalFormatting sqref="D13">
    <cfRule type="cellIs" dxfId="3742" priority="4275" operator="lessThan">
      <formula>0</formula>
    </cfRule>
  </conditionalFormatting>
  <conditionalFormatting sqref="D13">
    <cfRule type="cellIs" dxfId="3741" priority="4274" operator="lessThan">
      <formula>0</formula>
    </cfRule>
  </conditionalFormatting>
  <conditionalFormatting sqref="D13">
    <cfRule type="cellIs" dxfId="3740" priority="4273" operator="lessThan">
      <formula>0</formula>
    </cfRule>
  </conditionalFormatting>
  <conditionalFormatting sqref="D13">
    <cfRule type="cellIs" dxfId="3739" priority="4272" operator="lessThan">
      <formula>0</formula>
    </cfRule>
  </conditionalFormatting>
  <conditionalFormatting sqref="D13">
    <cfRule type="cellIs" dxfId="3738" priority="4271" operator="lessThan">
      <formula>0</formula>
    </cfRule>
  </conditionalFormatting>
  <conditionalFormatting sqref="D13">
    <cfRule type="cellIs" dxfId="3737" priority="4270" operator="lessThan">
      <formula>0</formula>
    </cfRule>
  </conditionalFormatting>
  <conditionalFormatting sqref="D13">
    <cfRule type="cellIs" dxfId="3736" priority="4269" operator="lessThan">
      <formula>0</formula>
    </cfRule>
  </conditionalFormatting>
  <conditionalFormatting sqref="D13">
    <cfRule type="cellIs" dxfId="3735" priority="4268" operator="lessThan">
      <formula>0</formula>
    </cfRule>
  </conditionalFormatting>
  <conditionalFormatting sqref="D13">
    <cfRule type="cellIs" dxfId="3734" priority="4267" operator="lessThan">
      <formula>0</formula>
    </cfRule>
  </conditionalFormatting>
  <conditionalFormatting sqref="D13">
    <cfRule type="cellIs" dxfId="3733" priority="4266" operator="lessThan">
      <formula>0</formula>
    </cfRule>
  </conditionalFormatting>
  <conditionalFormatting sqref="D13">
    <cfRule type="cellIs" dxfId="3732" priority="4265" operator="lessThan">
      <formula>0</formula>
    </cfRule>
  </conditionalFormatting>
  <conditionalFormatting sqref="D13">
    <cfRule type="cellIs" dxfId="3731" priority="4264" operator="lessThan">
      <formula>0</formula>
    </cfRule>
  </conditionalFormatting>
  <conditionalFormatting sqref="D13">
    <cfRule type="cellIs" dxfId="3730" priority="4263" operator="lessThan">
      <formula>0</formula>
    </cfRule>
  </conditionalFormatting>
  <conditionalFormatting sqref="D13">
    <cfRule type="cellIs" dxfId="3729" priority="4262" operator="lessThan">
      <formula>0</formula>
    </cfRule>
  </conditionalFormatting>
  <conditionalFormatting sqref="D13">
    <cfRule type="cellIs" dxfId="3728" priority="4261" operator="lessThan">
      <formula>0</formula>
    </cfRule>
  </conditionalFormatting>
  <conditionalFormatting sqref="D13">
    <cfRule type="cellIs" dxfId="3727" priority="4260" operator="lessThan">
      <formula>0</formula>
    </cfRule>
  </conditionalFormatting>
  <conditionalFormatting sqref="D13">
    <cfRule type="cellIs" dxfId="3726" priority="4259" operator="lessThan">
      <formula>0</formula>
    </cfRule>
  </conditionalFormatting>
  <conditionalFormatting sqref="D13">
    <cfRule type="cellIs" dxfId="3725" priority="4258" operator="lessThan">
      <formula>0</formula>
    </cfRule>
  </conditionalFormatting>
  <conditionalFormatting sqref="D13">
    <cfRule type="cellIs" dxfId="3724" priority="4257" operator="lessThan">
      <formula>0</formula>
    </cfRule>
  </conditionalFormatting>
  <conditionalFormatting sqref="D13">
    <cfRule type="cellIs" dxfId="3723" priority="4256" operator="lessThan">
      <formula>0</formula>
    </cfRule>
  </conditionalFormatting>
  <conditionalFormatting sqref="D13">
    <cfRule type="cellIs" dxfId="3722" priority="4255" operator="lessThan">
      <formula>0</formula>
    </cfRule>
  </conditionalFormatting>
  <conditionalFormatting sqref="D13">
    <cfRule type="cellIs" dxfId="3721" priority="4254" operator="lessThan">
      <formula>0</formula>
    </cfRule>
  </conditionalFormatting>
  <conditionalFormatting sqref="D13">
    <cfRule type="cellIs" dxfId="3720" priority="4253" operator="lessThan">
      <formula>0</formula>
    </cfRule>
  </conditionalFormatting>
  <conditionalFormatting sqref="D13">
    <cfRule type="cellIs" dxfId="3719" priority="4252" operator="lessThan">
      <formula>0</formula>
    </cfRule>
  </conditionalFormatting>
  <conditionalFormatting sqref="D13">
    <cfRule type="cellIs" dxfId="3718" priority="4251" operator="lessThan">
      <formula>0</formula>
    </cfRule>
  </conditionalFormatting>
  <conditionalFormatting sqref="D13">
    <cfRule type="cellIs" dxfId="3717" priority="4250" operator="lessThan">
      <formula>0</formula>
    </cfRule>
  </conditionalFormatting>
  <conditionalFormatting sqref="D13">
    <cfRule type="cellIs" dxfId="3716" priority="4249" operator="lessThan">
      <formula>0</formula>
    </cfRule>
  </conditionalFormatting>
  <conditionalFormatting sqref="D13">
    <cfRule type="cellIs" dxfId="3715" priority="4248" operator="lessThan">
      <formula>0</formula>
    </cfRule>
  </conditionalFormatting>
  <conditionalFormatting sqref="D13">
    <cfRule type="cellIs" dxfId="3714" priority="4247" operator="lessThan">
      <formula>0</formula>
    </cfRule>
  </conditionalFormatting>
  <conditionalFormatting sqref="D13">
    <cfRule type="cellIs" dxfId="3713" priority="4246" operator="lessThan">
      <formula>0</formula>
    </cfRule>
  </conditionalFormatting>
  <conditionalFormatting sqref="D13">
    <cfRule type="cellIs" dxfId="3712" priority="4245" operator="lessThan">
      <formula>0</formula>
    </cfRule>
  </conditionalFormatting>
  <conditionalFormatting sqref="D13">
    <cfRule type="cellIs" dxfId="3711" priority="4244" operator="lessThan">
      <formula>0</formula>
    </cfRule>
  </conditionalFormatting>
  <conditionalFormatting sqref="D13">
    <cfRule type="cellIs" dxfId="3710" priority="4243" operator="lessThan">
      <formula>0</formula>
    </cfRule>
  </conditionalFormatting>
  <conditionalFormatting sqref="D13">
    <cfRule type="cellIs" dxfId="3709" priority="4242" operator="lessThan">
      <formula>0</formula>
    </cfRule>
  </conditionalFormatting>
  <conditionalFormatting sqref="D13">
    <cfRule type="cellIs" dxfId="3708" priority="4241" operator="lessThan">
      <formula>0</formula>
    </cfRule>
  </conditionalFormatting>
  <conditionalFormatting sqref="D13">
    <cfRule type="cellIs" dxfId="3707" priority="4240" operator="lessThan">
      <formula>0</formula>
    </cfRule>
  </conditionalFormatting>
  <conditionalFormatting sqref="D13">
    <cfRule type="cellIs" dxfId="3706" priority="4239" operator="lessThan">
      <formula>0</formula>
    </cfRule>
  </conditionalFormatting>
  <conditionalFormatting sqref="D13">
    <cfRule type="cellIs" dxfId="3705" priority="4238" operator="lessThan">
      <formula>0</formula>
    </cfRule>
  </conditionalFormatting>
  <conditionalFormatting sqref="D13">
    <cfRule type="cellIs" dxfId="3704" priority="4237" operator="lessThan">
      <formula>0</formula>
    </cfRule>
  </conditionalFormatting>
  <conditionalFormatting sqref="D13">
    <cfRule type="cellIs" dxfId="3703" priority="4236" operator="lessThan">
      <formula>0</formula>
    </cfRule>
  </conditionalFormatting>
  <conditionalFormatting sqref="D13">
    <cfRule type="cellIs" dxfId="3702" priority="4235" operator="lessThan">
      <formula>0</formula>
    </cfRule>
  </conditionalFormatting>
  <conditionalFormatting sqref="D13">
    <cfRule type="cellIs" dxfId="3701" priority="4234" operator="lessThan">
      <formula>0</formula>
    </cfRule>
  </conditionalFormatting>
  <conditionalFormatting sqref="D13">
    <cfRule type="cellIs" dxfId="3700" priority="4233" operator="lessThan">
      <formula>0</formula>
    </cfRule>
  </conditionalFormatting>
  <conditionalFormatting sqref="D13">
    <cfRule type="cellIs" dxfId="3699" priority="4232" operator="lessThan">
      <formula>0</formula>
    </cfRule>
  </conditionalFormatting>
  <conditionalFormatting sqref="D13">
    <cfRule type="cellIs" dxfId="3698" priority="4231" operator="lessThan">
      <formula>0</formula>
    </cfRule>
  </conditionalFormatting>
  <conditionalFormatting sqref="D13">
    <cfRule type="cellIs" dxfId="3697" priority="4230" operator="lessThan">
      <formula>0</formula>
    </cfRule>
  </conditionalFormatting>
  <conditionalFormatting sqref="D13">
    <cfRule type="cellIs" dxfId="3696" priority="4229" operator="lessThan">
      <formula>0</formula>
    </cfRule>
  </conditionalFormatting>
  <conditionalFormatting sqref="D13">
    <cfRule type="cellIs" dxfId="3695" priority="4228" operator="lessThan">
      <formula>0</formula>
    </cfRule>
  </conditionalFormatting>
  <conditionalFormatting sqref="D13">
    <cfRule type="cellIs" dxfId="3694" priority="4227" operator="lessThan">
      <formula>0</formula>
    </cfRule>
  </conditionalFormatting>
  <conditionalFormatting sqref="D13">
    <cfRule type="cellIs" dxfId="3693" priority="4226" operator="lessThan">
      <formula>0</formula>
    </cfRule>
  </conditionalFormatting>
  <conditionalFormatting sqref="D13">
    <cfRule type="cellIs" dxfId="3692" priority="4225" operator="lessThan">
      <formula>0</formula>
    </cfRule>
  </conditionalFormatting>
  <conditionalFormatting sqref="D13">
    <cfRule type="cellIs" dxfId="3691" priority="4224" operator="lessThan">
      <formula>0</formula>
    </cfRule>
  </conditionalFormatting>
  <conditionalFormatting sqref="D13">
    <cfRule type="cellIs" dxfId="3690" priority="4223" operator="lessThan">
      <formula>0</formula>
    </cfRule>
  </conditionalFormatting>
  <conditionalFormatting sqref="D13">
    <cfRule type="cellIs" dxfId="3689" priority="4222" operator="lessThan">
      <formula>0</formula>
    </cfRule>
  </conditionalFormatting>
  <conditionalFormatting sqref="D13">
    <cfRule type="cellIs" dxfId="3688" priority="4221" operator="lessThan">
      <formula>0</formula>
    </cfRule>
  </conditionalFormatting>
  <conditionalFormatting sqref="D13">
    <cfRule type="cellIs" dxfId="3687" priority="4220" operator="lessThan">
      <formula>0</formula>
    </cfRule>
  </conditionalFormatting>
  <conditionalFormatting sqref="D13">
    <cfRule type="cellIs" dxfId="3686" priority="4219" operator="lessThan">
      <formula>0</formula>
    </cfRule>
  </conditionalFormatting>
  <conditionalFormatting sqref="D13">
    <cfRule type="cellIs" dxfId="3685" priority="4218" operator="lessThan">
      <formula>0</formula>
    </cfRule>
  </conditionalFormatting>
  <conditionalFormatting sqref="D13">
    <cfRule type="cellIs" dxfId="3684" priority="4217" operator="lessThan">
      <formula>0</formula>
    </cfRule>
  </conditionalFormatting>
  <conditionalFormatting sqref="D13">
    <cfRule type="cellIs" dxfId="3683" priority="4216" operator="lessThan">
      <formula>0</formula>
    </cfRule>
  </conditionalFormatting>
  <conditionalFormatting sqref="D13">
    <cfRule type="cellIs" dxfId="3682" priority="4215" operator="lessThan">
      <formula>0</formula>
    </cfRule>
  </conditionalFormatting>
  <conditionalFormatting sqref="D13">
    <cfRule type="cellIs" dxfId="3681" priority="4214" operator="lessThan">
      <formula>0</formula>
    </cfRule>
  </conditionalFormatting>
  <conditionalFormatting sqref="D13">
    <cfRule type="cellIs" dxfId="3680" priority="4213" operator="lessThan">
      <formula>0</formula>
    </cfRule>
  </conditionalFormatting>
  <conditionalFormatting sqref="D13">
    <cfRule type="cellIs" dxfId="3679" priority="4212" operator="lessThan">
      <formula>0</formula>
    </cfRule>
  </conditionalFormatting>
  <conditionalFormatting sqref="D13">
    <cfRule type="cellIs" dxfId="3678" priority="4211" operator="lessThan">
      <formula>0</formula>
    </cfRule>
  </conditionalFormatting>
  <conditionalFormatting sqref="D13">
    <cfRule type="cellIs" dxfId="3677" priority="4210" operator="lessThan">
      <formula>0</formula>
    </cfRule>
  </conditionalFormatting>
  <conditionalFormatting sqref="D13">
    <cfRule type="cellIs" dxfId="3676" priority="4209" operator="lessThan">
      <formula>0</formula>
    </cfRule>
  </conditionalFormatting>
  <conditionalFormatting sqref="D13">
    <cfRule type="cellIs" dxfId="3675" priority="4208" operator="lessThan">
      <formula>0</formula>
    </cfRule>
  </conditionalFormatting>
  <conditionalFormatting sqref="D13">
    <cfRule type="cellIs" dxfId="3674" priority="4207" operator="lessThan">
      <formula>0</formula>
    </cfRule>
  </conditionalFormatting>
  <conditionalFormatting sqref="D13">
    <cfRule type="cellIs" dxfId="3673" priority="4206" operator="lessThan">
      <formula>0</formula>
    </cfRule>
  </conditionalFormatting>
  <conditionalFormatting sqref="D13">
    <cfRule type="cellIs" dxfId="3672" priority="4205" operator="lessThan">
      <formula>0</formula>
    </cfRule>
  </conditionalFormatting>
  <conditionalFormatting sqref="D13">
    <cfRule type="cellIs" dxfId="3671" priority="4204" operator="lessThan">
      <formula>0</formula>
    </cfRule>
  </conditionalFormatting>
  <conditionalFormatting sqref="D13">
    <cfRule type="cellIs" dxfId="3670" priority="4203" operator="lessThan">
      <formula>0</formula>
    </cfRule>
  </conditionalFormatting>
  <conditionalFormatting sqref="D13">
    <cfRule type="cellIs" dxfId="3669" priority="4202" operator="lessThan">
      <formula>0</formula>
    </cfRule>
  </conditionalFormatting>
  <conditionalFormatting sqref="D13">
    <cfRule type="cellIs" dxfId="3668" priority="4201" operator="lessThan">
      <formula>0</formula>
    </cfRule>
  </conditionalFormatting>
  <conditionalFormatting sqref="D13">
    <cfRule type="cellIs" dxfId="3667" priority="4200" operator="lessThan">
      <formula>0</formula>
    </cfRule>
  </conditionalFormatting>
  <conditionalFormatting sqref="D13">
    <cfRule type="cellIs" dxfId="3666" priority="4199" operator="lessThan">
      <formula>0</formula>
    </cfRule>
  </conditionalFormatting>
  <conditionalFormatting sqref="D13">
    <cfRule type="cellIs" dxfId="3665" priority="4198" operator="lessThan">
      <formula>0</formula>
    </cfRule>
  </conditionalFormatting>
  <conditionalFormatting sqref="D13">
    <cfRule type="cellIs" dxfId="3664" priority="4197" operator="lessThan">
      <formula>0</formula>
    </cfRule>
  </conditionalFormatting>
  <conditionalFormatting sqref="D13">
    <cfRule type="cellIs" dxfId="3663" priority="4196" operator="lessThan">
      <formula>0</formula>
    </cfRule>
  </conditionalFormatting>
  <conditionalFormatting sqref="D13">
    <cfRule type="cellIs" dxfId="3662" priority="4195" operator="lessThan">
      <formula>0</formula>
    </cfRule>
  </conditionalFormatting>
  <conditionalFormatting sqref="D13">
    <cfRule type="cellIs" dxfId="3661" priority="4194" operator="lessThan">
      <formula>0</formula>
    </cfRule>
  </conditionalFormatting>
  <conditionalFormatting sqref="D13">
    <cfRule type="cellIs" dxfId="3660" priority="4193" operator="lessThan">
      <formula>0</formula>
    </cfRule>
  </conditionalFormatting>
  <conditionalFormatting sqref="D13">
    <cfRule type="cellIs" dxfId="3659" priority="4192" operator="lessThan">
      <formula>0</formula>
    </cfRule>
  </conditionalFormatting>
  <conditionalFormatting sqref="D13">
    <cfRule type="cellIs" dxfId="3658" priority="4191" operator="lessThan">
      <formula>0</formula>
    </cfRule>
  </conditionalFormatting>
  <conditionalFormatting sqref="D13">
    <cfRule type="cellIs" dxfId="3657" priority="4190" operator="lessThan">
      <formula>0</formula>
    </cfRule>
  </conditionalFormatting>
  <conditionalFormatting sqref="D13">
    <cfRule type="cellIs" dxfId="3656" priority="4189" operator="lessThan">
      <formula>0</formula>
    </cfRule>
  </conditionalFormatting>
  <conditionalFormatting sqref="D14">
    <cfRule type="cellIs" dxfId="3655" priority="4188" operator="lessThan">
      <formula>0</formula>
    </cfRule>
  </conditionalFormatting>
  <conditionalFormatting sqref="E14">
    <cfRule type="cellIs" dxfId="3654" priority="4187" operator="lessThan">
      <formula>0</formula>
    </cfRule>
  </conditionalFormatting>
  <conditionalFormatting sqref="D14">
    <cfRule type="cellIs" dxfId="3653" priority="4186" operator="lessThan">
      <formula>0</formula>
    </cfRule>
  </conditionalFormatting>
  <conditionalFormatting sqref="D14">
    <cfRule type="cellIs" dxfId="3652" priority="4185" operator="lessThan">
      <formula>0</formula>
    </cfRule>
  </conditionalFormatting>
  <conditionalFormatting sqref="D14">
    <cfRule type="cellIs" dxfId="3651" priority="4184" operator="lessThan">
      <formula>0</formula>
    </cfRule>
  </conditionalFormatting>
  <conditionalFormatting sqref="D14">
    <cfRule type="cellIs" dxfId="3650" priority="4183" operator="lessThan">
      <formula>0</formula>
    </cfRule>
  </conditionalFormatting>
  <conditionalFormatting sqref="D14">
    <cfRule type="cellIs" dxfId="3649" priority="4182" operator="lessThan">
      <formula>0</formula>
    </cfRule>
  </conditionalFormatting>
  <conditionalFormatting sqref="D14">
    <cfRule type="cellIs" dxfId="3648" priority="4181" operator="lessThan">
      <formula>0</formula>
    </cfRule>
  </conditionalFormatting>
  <conditionalFormatting sqref="D14">
    <cfRule type="cellIs" dxfId="3647" priority="4180" operator="lessThan">
      <formula>0</formula>
    </cfRule>
  </conditionalFormatting>
  <conditionalFormatting sqref="D14">
    <cfRule type="cellIs" dxfId="3646" priority="4179" operator="lessThan">
      <formula>0</formula>
    </cfRule>
  </conditionalFormatting>
  <conditionalFormatting sqref="D14">
    <cfRule type="cellIs" dxfId="3645" priority="4178" operator="lessThan">
      <formula>0</formula>
    </cfRule>
  </conditionalFormatting>
  <conditionalFormatting sqref="D14">
    <cfRule type="cellIs" dxfId="3644" priority="4177" operator="lessThan">
      <formula>0</formula>
    </cfRule>
  </conditionalFormatting>
  <conditionalFormatting sqref="D14">
    <cfRule type="cellIs" dxfId="3643" priority="4176" operator="lessThan">
      <formula>0</formula>
    </cfRule>
  </conditionalFormatting>
  <conditionalFormatting sqref="D14">
    <cfRule type="cellIs" dxfId="3642" priority="4175" operator="lessThan">
      <formula>0</formula>
    </cfRule>
  </conditionalFormatting>
  <conditionalFormatting sqref="D14">
    <cfRule type="cellIs" dxfId="3641" priority="4174" operator="lessThan">
      <formula>0</formula>
    </cfRule>
  </conditionalFormatting>
  <conditionalFormatting sqref="D14">
    <cfRule type="cellIs" dxfId="3640" priority="4173" operator="lessThan">
      <formula>0</formula>
    </cfRule>
  </conditionalFormatting>
  <conditionalFormatting sqref="D14">
    <cfRule type="cellIs" dxfId="3639" priority="4172" operator="lessThan">
      <formula>0</formula>
    </cfRule>
  </conditionalFormatting>
  <conditionalFormatting sqref="D14">
    <cfRule type="cellIs" dxfId="3638" priority="4171" operator="lessThan">
      <formula>0</formula>
    </cfRule>
  </conditionalFormatting>
  <conditionalFormatting sqref="D14">
    <cfRule type="cellIs" dxfId="3637" priority="4170" operator="lessThan">
      <formula>0</formula>
    </cfRule>
  </conditionalFormatting>
  <conditionalFormatting sqref="D14">
    <cfRule type="cellIs" dxfId="3636" priority="4169" operator="lessThan">
      <formula>0</formula>
    </cfRule>
  </conditionalFormatting>
  <conditionalFormatting sqref="D14">
    <cfRule type="cellIs" dxfId="3635" priority="4168" operator="lessThan">
      <formula>0</formula>
    </cfRule>
  </conditionalFormatting>
  <conditionalFormatting sqref="D14">
    <cfRule type="cellIs" dxfId="3634" priority="4167" operator="lessThan">
      <formula>0</formula>
    </cfRule>
  </conditionalFormatting>
  <conditionalFormatting sqref="D14">
    <cfRule type="cellIs" dxfId="3633" priority="4166" operator="lessThan">
      <formula>0</formula>
    </cfRule>
  </conditionalFormatting>
  <conditionalFormatting sqref="D14">
    <cfRule type="cellIs" dxfId="3632" priority="4165" operator="lessThan">
      <formula>0</formula>
    </cfRule>
  </conditionalFormatting>
  <conditionalFormatting sqref="D14">
    <cfRule type="cellIs" dxfId="3631" priority="4164" operator="lessThan">
      <formula>0</formula>
    </cfRule>
  </conditionalFormatting>
  <conditionalFormatting sqref="D14">
    <cfRule type="cellIs" dxfId="3630" priority="4163" operator="lessThan">
      <formula>0</formula>
    </cfRule>
  </conditionalFormatting>
  <conditionalFormatting sqref="D14">
    <cfRule type="cellIs" dxfId="3629" priority="4162" operator="lessThan">
      <formula>0</formula>
    </cfRule>
  </conditionalFormatting>
  <conditionalFormatting sqref="D14">
    <cfRule type="cellIs" dxfId="3628" priority="4161" operator="lessThan">
      <formula>0</formula>
    </cfRule>
  </conditionalFormatting>
  <conditionalFormatting sqref="D14">
    <cfRule type="cellIs" dxfId="3627" priority="4160" operator="lessThan">
      <formula>0</formula>
    </cfRule>
  </conditionalFormatting>
  <conditionalFormatting sqref="D14">
    <cfRule type="cellIs" dxfId="3626" priority="4159" operator="lessThan">
      <formula>0</formula>
    </cfRule>
  </conditionalFormatting>
  <conditionalFormatting sqref="D14">
    <cfRule type="cellIs" dxfId="3625" priority="4158" operator="lessThan">
      <formula>0</formula>
    </cfRule>
  </conditionalFormatting>
  <conditionalFormatting sqref="D14">
    <cfRule type="cellIs" dxfId="3624" priority="4157" operator="lessThan">
      <formula>0</formula>
    </cfRule>
  </conditionalFormatting>
  <conditionalFormatting sqref="D14">
    <cfRule type="cellIs" dxfId="3623" priority="4156" operator="lessThan">
      <formula>0</formula>
    </cfRule>
  </conditionalFormatting>
  <conditionalFormatting sqref="D14">
    <cfRule type="cellIs" dxfId="3622" priority="4155" operator="lessThan">
      <formula>0</formula>
    </cfRule>
  </conditionalFormatting>
  <conditionalFormatting sqref="D14">
    <cfRule type="cellIs" dxfId="3621" priority="4154" operator="lessThan">
      <formula>0</formula>
    </cfRule>
  </conditionalFormatting>
  <conditionalFormatting sqref="D14">
    <cfRule type="cellIs" dxfId="3620" priority="4153" operator="lessThan">
      <formula>0</formula>
    </cfRule>
  </conditionalFormatting>
  <conditionalFormatting sqref="D14">
    <cfRule type="cellIs" dxfId="3619" priority="4152" operator="lessThan">
      <formula>0</formula>
    </cfRule>
  </conditionalFormatting>
  <conditionalFormatting sqref="D14">
    <cfRule type="cellIs" dxfId="3618" priority="4151" operator="lessThan">
      <formula>0</formula>
    </cfRule>
  </conditionalFormatting>
  <conditionalFormatting sqref="D14">
    <cfRule type="cellIs" dxfId="3617" priority="4150" operator="lessThan">
      <formula>0</formula>
    </cfRule>
  </conditionalFormatting>
  <conditionalFormatting sqref="D14">
    <cfRule type="cellIs" dxfId="3616" priority="4149" operator="lessThan">
      <formula>0</formula>
    </cfRule>
  </conditionalFormatting>
  <conditionalFormatting sqref="D14">
    <cfRule type="cellIs" dxfId="3615" priority="4148" operator="lessThan">
      <formula>0</formula>
    </cfRule>
  </conditionalFormatting>
  <conditionalFormatting sqref="D14">
    <cfRule type="cellIs" dxfId="3614" priority="4147" operator="lessThan">
      <formula>0</formula>
    </cfRule>
  </conditionalFormatting>
  <conditionalFormatting sqref="D14">
    <cfRule type="cellIs" dxfId="3613" priority="4146" operator="lessThan">
      <formula>0</formula>
    </cfRule>
  </conditionalFormatting>
  <conditionalFormatting sqref="D14">
    <cfRule type="cellIs" dxfId="3612" priority="4145" operator="lessThan">
      <formula>0</formula>
    </cfRule>
  </conditionalFormatting>
  <conditionalFormatting sqref="D14">
    <cfRule type="cellIs" dxfId="3611" priority="4144" operator="lessThan">
      <formula>0</formula>
    </cfRule>
  </conditionalFormatting>
  <conditionalFormatting sqref="D14">
    <cfRule type="cellIs" dxfId="3610" priority="4143" operator="lessThan">
      <formula>0</formula>
    </cfRule>
  </conditionalFormatting>
  <conditionalFormatting sqref="D14">
    <cfRule type="cellIs" dxfId="3609" priority="4142" operator="lessThan">
      <formula>0</formula>
    </cfRule>
  </conditionalFormatting>
  <conditionalFormatting sqref="D14">
    <cfRule type="cellIs" dxfId="3608" priority="4141" operator="lessThan">
      <formula>0</formula>
    </cfRule>
  </conditionalFormatting>
  <conditionalFormatting sqref="D14">
    <cfRule type="cellIs" dxfId="3607" priority="4140" operator="lessThan">
      <formula>0</formula>
    </cfRule>
  </conditionalFormatting>
  <conditionalFormatting sqref="D14">
    <cfRule type="cellIs" dxfId="3606" priority="4139" operator="lessThan">
      <formula>0</formula>
    </cfRule>
  </conditionalFormatting>
  <conditionalFormatting sqref="D14">
    <cfRule type="cellIs" dxfId="3605" priority="4138" operator="lessThan">
      <formula>0</formula>
    </cfRule>
  </conditionalFormatting>
  <conditionalFormatting sqref="D14">
    <cfRule type="cellIs" dxfId="3604" priority="4137" operator="lessThan">
      <formula>0</formula>
    </cfRule>
  </conditionalFormatting>
  <conditionalFormatting sqref="D14">
    <cfRule type="cellIs" dxfId="3603" priority="4136" operator="lessThan">
      <formula>0</formula>
    </cfRule>
  </conditionalFormatting>
  <conditionalFormatting sqref="D14">
    <cfRule type="cellIs" dxfId="3602" priority="4135" operator="lessThan">
      <formula>0</formula>
    </cfRule>
  </conditionalFormatting>
  <conditionalFormatting sqref="D14">
    <cfRule type="cellIs" dxfId="3601" priority="4134" operator="lessThan">
      <formula>0</formula>
    </cfRule>
  </conditionalFormatting>
  <conditionalFormatting sqref="D14">
    <cfRule type="cellIs" dxfId="3600" priority="4133" operator="lessThan">
      <formula>0</formula>
    </cfRule>
  </conditionalFormatting>
  <conditionalFormatting sqref="D14">
    <cfRule type="cellIs" dxfId="3599" priority="4132" operator="lessThan">
      <formula>0</formula>
    </cfRule>
  </conditionalFormatting>
  <conditionalFormatting sqref="D14">
    <cfRule type="cellIs" dxfId="3598" priority="4131" operator="lessThan">
      <formula>0</formula>
    </cfRule>
  </conditionalFormatting>
  <conditionalFormatting sqref="D15">
    <cfRule type="cellIs" dxfId="3597" priority="4130" operator="lessThan">
      <formula>0</formula>
    </cfRule>
  </conditionalFormatting>
  <conditionalFormatting sqref="D15">
    <cfRule type="cellIs" dxfId="3596" priority="4129" operator="lessThan">
      <formula>0</formula>
    </cfRule>
  </conditionalFormatting>
  <conditionalFormatting sqref="E15">
    <cfRule type="cellIs" dxfId="3595" priority="4128" operator="lessThan">
      <formula>0</formula>
    </cfRule>
  </conditionalFormatting>
  <conditionalFormatting sqref="D15">
    <cfRule type="cellIs" dxfId="3594" priority="4127" operator="lessThan">
      <formula>0</formula>
    </cfRule>
  </conditionalFormatting>
  <conditionalFormatting sqref="D15">
    <cfRule type="cellIs" dxfId="3593" priority="4126" operator="lessThan">
      <formula>0</formula>
    </cfRule>
  </conditionalFormatting>
  <conditionalFormatting sqref="D15">
    <cfRule type="cellIs" dxfId="3592" priority="4125" operator="lessThan">
      <formula>0</formula>
    </cfRule>
  </conditionalFormatting>
  <conditionalFormatting sqref="D15">
    <cfRule type="cellIs" dxfId="3591" priority="4124" operator="lessThan">
      <formula>0</formula>
    </cfRule>
  </conditionalFormatting>
  <conditionalFormatting sqref="D15">
    <cfRule type="cellIs" dxfId="3590" priority="4123" operator="lessThan">
      <formula>0</formula>
    </cfRule>
  </conditionalFormatting>
  <conditionalFormatting sqref="D15">
    <cfRule type="cellIs" dxfId="3589" priority="4122" operator="lessThan">
      <formula>0</formula>
    </cfRule>
  </conditionalFormatting>
  <conditionalFormatting sqref="D15">
    <cfRule type="cellIs" dxfId="3588" priority="4121" operator="lessThan">
      <formula>0</formula>
    </cfRule>
  </conditionalFormatting>
  <conditionalFormatting sqref="D15">
    <cfRule type="cellIs" dxfId="3587" priority="4120" operator="lessThan">
      <formula>0</formula>
    </cfRule>
  </conditionalFormatting>
  <conditionalFormatting sqref="D15">
    <cfRule type="cellIs" dxfId="3586" priority="4119" operator="lessThan">
      <formula>0</formula>
    </cfRule>
  </conditionalFormatting>
  <conditionalFormatting sqref="D15">
    <cfRule type="cellIs" dxfId="3585" priority="4118" operator="lessThan">
      <formula>0</formula>
    </cfRule>
  </conditionalFormatting>
  <conditionalFormatting sqref="D16">
    <cfRule type="cellIs" dxfId="3584" priority="4117" operator="lessThan">
      <formula>0</formula>
    </cfRule>
  </conditionalFormatting>
  <conditionalFormatting sqref="E16">
    <cfRule type="cellIs" dxfId="3583" priority="4116" operator="lessThan">
      <formula>0</formula>
    </cfRule>
  </conditionalFormatting>
  <conditionalFormatting sqref="D17">
    <cfRule type="cellIs" dxfId="3582" priority="4115" operator="lessThan">
      <formula>0</formula>
    </cfRule>
  </conditionalFormatting>
  <conditionalFormatting sqref="E17">
    <cfRule type="cellIs" dxfId="3581" priority="4114" operator="lessThan">
      <formula>0</formula>
    </cfRule>
  </conditionalFormatting>
  <conditionalFormatting sqref="D17">
    <cfRule type="cellIs" dxfId="3580" priority="4113" operator="lessThan">
      <formula>0</formula>
    </cfRule>
  </conditionalFormatting>
  <conditionalFormatting sqref="E17">
    <cfRule type="cellIs" dxfId="3579" priority="4112" operator="lessThan">
      <formula>0</formula>
    </cfRule>
  </conditionalFormatting>
  <conditionalFormatting sqref="D7">
    <cfRule type="cellIs" dxfId="3578" priority="3546" operator="lessThan">
      <formula>0</formula>
    </cfRule>
  </conditionalFormatting>
  <conditionalFormatting sqref="E7">
    <cfRule type="cellIs" dxfId="3577" priority="3545" operator="lessThan">
      <formula>0</formula>
    </cfRule>
  </conditionalFormatting>
  <conditionalFormatting sqref="D7">
    <cfRule type="cellIs" dxfId="3576" priority="3544" operator="lessThan">
      <formula>0</formula>
    </cfRule>
  </conditionalFormatting>
  <conditionalFormatting sqref="D7">
    <cfRule type="cellIs" dxfId="3575" priority="3543" operator="lessThan">
      <formula>0</formula>
    </cfRule>
  </conditionalFormatting>
  <conditionalFormatting sqref="D7">
    <cfRule type="cellIs" dxfId="3574" priority="3542" operator="lessThan">
      <formula>0</formula>
    </cfRule>
  </conditionalFormatting>
  <conditionalFormatting sqref="D7">
    <cfRule type="cellIs" dxfId="3573" priority="3541" operator="lessThan">
      <formula>0</formula>
    </cfRule>
  </conditionalFormatting>
  <conditionalFormatting sqref="D7">
    <cfRule type="cellIs" dxfId="3572" priority="3540" operator="lessThan">
      <formula>0</formula>
    </cfRule>
  </conditionalFormatting>
  <conditionalFormatting sqref="D7">
    <cfRule type="cellIs" dxfId="3571" priority="3539" operator="lessThan">
      <formula>0</formula>
    </cfRule>
  </conditionalFormatting>
  <conditionalFormatting sqref="D7">
    <cfRule type="cellIs" dxfId="3570" priority="3538" operator="lessThan">
      <formula>0</formula>
    </cfRule>
  </conditionalFormatting>
  <conditionalFormatting sqref="D7">
    <cfRule type="cellIs" dxfId="3569" priority="3537" operator="lessThan">
      <formula>0</formula>
    </cfRule>
  </conditionalFormatting>
  <conditionalFormatting sqref="D7">
    <cfRule type="cellIs" dxfId="3568" priority="3536" operator="lessThan">
      <formula>0</formula>
    </cfRule>
  </conditionalFormatting>
  <conditionalFormatting sqref="D7">
    <cfRule type="cellIs" dxfId="3567" priority="3535" operator="lessThan">
      <formula>0</formula>
    </cfRule>
  </conditionalFormatting>
  <conditionalFormatting sqref="D7">
    <cfRule type="cellIs" dxfId="3566" priority="3534" operator="lessThan">
      <formula>0</formula>
    </cfRule>
  </conditionalFormatting>
  <conditionalFormatting sqref="D7">
    <cfRule type="cellIs" dxfId="3565" priority="3533" operator="lessThan">
      <formula>0</formula>
    </cfRule>
  </conditionalFormatting>
  <conditionalFormatting sqref="D7">
    <cfRule type="cellIs" dxfId="3564" priority="3532" operator="lessThan">
      <formula>0</formula>
    </cfRule>
  </conditionalFormatting>
  <conditionalFormatting sqref="D7">
    <cfRule type="cellIs" dxfId="3563" priority="3531" operator="lessThan">
      <formula>0</formula>
    </cfRule>
  </conditionalFormatting>
  <conditionalFormatting sqref="D7">
    <cfRule type="cellIs" dxfId="3562" priority="3530" operator="lessThan">
      <formula>0</formula>
    </cfRule>
  </conditionalFormatting>
  <conditionalFormatting sqref="D7">
    <cfRule type="cellIs" dxfId="3561" priority="3529" operator="lessThan">
      <formula>0</formula>
    </cfRule>
  </conditionalFormatting>
  <conditionalFormatting sqref="D7">
    <cfRule type="cellIs" dxfId="3560" priority="3528" operator="lessThan">
      <formula>0</formula>
    </cfRule>
  </conditionalFormatting>
  <conditionalFormatting sqref="D7">
    <cfRule type="cellIs" dxfId="3559" priority="3527" operator="lessThan">
      <formula>0</formula>
    </cfRule>
  </conditionalFormatting>
  <conditionalFormatting sqref="D7">
    <cfRule type="cellIs" dxfId="3558" priority="3526" operator="lessThan">
      <formula>0</formula>
    </cfRule>
  </conditionalFormatting>
  <conditionalFormatting sqref="D7">
    <cfRule type="cellIs" dxfId="3557" priority="3525" operator="lessThan">
      <formula>0</formula>
    </cfRule>
  </conditionalFormatting>
  <conditionalFormatting sqref="D7">
    <cfRule type="cellIs" dxfId="3556" priority="3524" operator="lessThan">
      <formula>0</formula>
    </cfRule>
  </conditionalFormatting>
  <conditionalFormatting sqref="D7">
    <cfRule type="cellIs" dxfId="3555" priority="3523" operator="lessThan">
      <formula>0</formula>
    </cfRule>
  </conditionalFormatting>
  <conditionalFormatting sqref="D7">
    <cfRule type="cellIs" dxfId="3554" priority="3522" operator="lessThan">
      <formula>0</formula>
    </cfRule>
  </conditionalFormatting>
  <conditionalFormatting sqref="D7">
    <cfRule type="cellIs" dxfId="3553" priority="3521" operator="lessThan">
      <formula>0</formula>
    </cfRule>
  </conditionalFormatting>
  <conditionalFormatting sqref="D7">
    <cfRule type="cellIs" dxfId="3552" priority="3520" operator="lessThan">
      <formula>0</formula>
    </cfRule>
  </conditionalFormatting>
  <conditionalFormatting sqref="D7">
    <cfRule type="cellIs" dxfId="3551" priority="3519" operator="lessThan">
      <formula>0</formula>
    </cfRule>
  </conditionalFormatting>
  <conditionalFormatting sqref="D7">
    <cfRule type="cellIs" dxfId="3550" priority="3518" operator="lessThan">
      <formula>0</formula>
    </cfRule>
  </conditionalFormatting>
  <conditionalFormatting sqref="D7">
    <cfRule type="cellIs" dxfId="3549" priority="3517" operator="lessThan">
      <formula>0</formula>
    </cfRule>
  </conditionalFormatting>
  <conditionalFormatting sqref="D7">
    <cfRule type="cellIs" dxfId="3548" priority="3516" operator="lessThan">
      <formula>0</formula>
    </cfRule>
  </conditionalFormatting>
  <conditionalFormatting sqref="D7">
    <cfRule type="cellIs" dxfId="3547" priority="3515" operator="lessThan">
      <formula>0</formula>
    </cfRule>
  </conditionalFormatting>
  <conditionalFormatting sqref="D7">
    <cfRule type="cellIs" dxfId="3546" priority="3514" operator="lessThan">
      <formula>0</formula>
    </cfRule>
  </conditionalFormatting>
  <conditionalFormatting sqref="D7">
    <cfRule type="cellIs" dxfId="3545" priority="3513" operator="lessThan">
      <formula>0</formula>
    </cfRule>
  </conditionalFormatting>
  <conditionalFormatting sqref="D7">
    <cfRule type="cellIs" dxfId="3544" priority="3512" operator="lessThan">
      <formula>0</formula>
    </cfRule>
  </conditionalFormatting>
  <conditionalFormatting sqref="D7">
    <cfRule type="cellIs" dxfId="3543" priority="3511" operator="lessThan">
      <formula>0</formula>
    </cfRule>
  </conditionalFormatting>
  <conditionalFormatting sqref="D7">
    <cfRule type="cellIs" dxfId="3542" priority="3510" operator="lessThan">
      <formula>0</formula>
    </cfRule>
  </conditionalFormatting>
  <conditionalFormatting sqref="D7">
    <cfRule type="cellIs" dxfId="3541" priority="3509" operator="lessThan">
      <formula>0</formula>
    </cfRule>
  </conditionalFormatting>
  <conditionalFormatting sqref="D7">
    <cfRule type="cellIs" dxfId="3540" priority="3508" operator="lessThan">
      <formula>0</formula>
    </cfRule>
  </conditionalFormatting>
  <conditionalFormatting sqref="D7">
    <cfRule type="cellIs" dxfId="3539" priority="3507" operator="lessThan">
      <formula>0</formula>
    </cfRule>
  </conditionalFormatting>
  <conditionalFormatting sqref="D7">
    <cfRule type="cellIs" dxfId="3538" priority="3506" operator="lessThan">
      <formula>0</formula>
    </cfRule>
  </conditionalFormatting>
  <conditionalFormatting sqref="D7">
    <cfRule type="cellIs" dxfId="3537" priority="3505" operator="lessThan">
      <formula>0</formula>
    </cfRule>
  </conditionalFormatting>
  <conditionalFormatting sqref="D7">
    <cfRule type="cellIs" dxfId="3536" priority="3504" operator="lessThan">
      <formula>0</formula>
    </cfRule>
  </conditionalFormatting>
  <conditionalFormatting sqref="D7">
    <cfRule type="cellIs" dxfId="3535" priority="3503" operator="lessThan">
      <formula>0</formula>
    </cfRule>
  </conditionalFormatting>
  <conditionalFormatting sqref="D7">
    <cfRule type="cellIs" dxfId="3534" priority="3502" operator="lessThan">
      <formula>0</formula>
    </cfRule>
  </conditionalFormatting>
  <conditionalFormatting sqref="D7">
    <cfRule type="cellIs" dxfId="3533" priority="3501" operator="lessThan">
      <formula>0</formula>
    </cfRule>
  </conditionalFormatting>
  <conditionalFormatting sqref="D7">
    <cfRule type="cellIs" dxfId="3532" priority="3500" operator="lessThan">
      <formula>0</formula>
    </cfRule>
  </conditionalFormatting>
  <conditionalFormatting sqref="D7">
    <cfRule type="cellIs" dxfId="3531" priority="3499" operator="lessThan">
      <formula>0</formula>
    </cfRule>
  </conditionalFormatting>
  <conditionalFormatting sqref="D7">
    <cfRule type="cellIs" dxfId="3530" priority="3498" operator="lessThan">
      <formula>0</formula>
    </cfRule>
  </conditionalFormatting>
  <conditionalFormatting sqref="D7">
    <cfRule type="cellIs" dxfId="3529" priority="3497" operator="lessThan">
      <formula>0</formula>
    </cfRule>
  </conditionalFormatting>
  <conditionalFormatting sqref="D7">
    <cfRule type="cellIs" dxfId="3528" priority="3496" operator="lessThan">
      <formula>0</formula>
    </cfRule>
  </conditionalFormatting>
  <conditionalFormatting sqref="D7">
    <cfRule type="cellIs" dxfId="3527" priority="3495" operator="lessThan">
      <formula>0</formula>
    </cfRule>
  </conditionalFormatting>
  <conditionalFormatting sqref="D7">
    <cfRule type="cellIs" dxfId="3526" priority="3494" operator="lessThan">
      <formula>0</formula>
    </cfRule>
  </conditionalFormatting>
  <conditionalFormatting sqref="D7">
    <cfRule type="cellIs" dxfId="3525" priority="3493" operator="lessThan">
      <formula>0</formula>
    </cfRule>
  </conditionalFormatting>
  <conditionalFormatting sqref="D7">
    <cfRule type="cellIs" dxfId="3524" priority="3492" operator="lessThan">
      <formula>0</formula>
    </cfRule>
  </conditionalFormatting>
  <conditionalFormatting sqref="D7">
    <cfRule type="cellIs" dxfId="3523" priority="3491" operator="lessThan">
      <formula>0</formula>
    </cfRule>
  </conditionalFormatting>
  <conditionalFormatting sqref="D7">
    <cfRule type="cellIs" dxfId="3522" priority="3490" operator="lessThan">
      <formula>0</formula>
    </cfRule>
  </conditionalFormatting>
  <conditionalFormatting sqref="D7">
    <cfRule type="cellIs" dxfId="3521" priority="3489" operator="lessThan">
      <formula>0</formula>
    </cfRule>
  </conditionalFormatting>
  <conditionalFormatting sqref="D7">
    <cfRule type="cellIs" dxfId="3520" priority="3488" operator="lessThan">
      <formula>0</formula>
    </cfRule>
  </conditionalFormatting>
  <conditionalFormatting sqref="D7">
    <cfRule type="cellIs" dxfId="3519" priority="3487" operator="lessThan">
      <formula>0</formula>
    </cfRule>
  </conditionalFormatting>
  <conditionalFormatting sqref="D7">
    <cfRule type="cellIs" dxfId="3518" priority="3486" operator="lessThan">
      <formula>0</formula>
    </cfRule>
  </conditionalFormatting>
  <conditionalFormatting sqref="D7">
    <cfRule type="cellIs" dxfId="3517" priority="3485" operator="lessThan">
      <formula>0</formula>
    </cfRule>
  </conditionalFormatting>
  <conditionalFormatting sqref="D7">
    <cfRule type="cellIs" dxfId="3516" priority="3484" operator="lessThan">
      <formula>0</formula>
    </cfRule>
  </conditionalFormatting>
  <conditionalFormatting sqref="D7">
    <cfRule type="cellIs" dxfId="3515" priority="3483" operator="lessThan">
      <formula>0</formula>
    </cfRule>
  </conditionalFormatting>
  <conditionalFormatting sqref="D7">
    <cfRule type="cellIs" dxfId="3514" priority="3482" operator="lessThan">
      <formula>0</formula>
    </cfRule>
  </conditionalFormatting>
  <conditionalFormatting sqref="D7">
    <cfRule type="cellIs" dxfId="3513" priority="3481" operator="lessThan">
      <formula>0</formula>
    </cfRule>
  </conditionalFormatting>
  <conditionalFormatting sqref="D7">
    <cfRule type="cellIs" dxfId="3512" priority="3480" operator="lessThan">
      <formula>0</formula>
    </cfRule>
  </conditionalFormatting>
  <conditionalFormatting sqref="D7">
    <cfRule type="cellIs" dxfId="3511" priority="3479" operator="lessThan">
      <formula>0</formula>
    </cfRule>
  </conditionalFormatting>
  <conditionalFormatting sqref="D7">
    <cfRule type="cellIs" dxfId="3510" priority="3478" operator="lessThan">
      <formula>0</formula>
    </cfRule>
  </conditionalFormatting>
  <conditionalFormatting sqref="D7">
    <cfRule type="cellIs" dxfId="3509" priority="3477" operator="lessThan">
      <formula>0</formula>
    </cfRule>
  </conditionalFormatting>
  <conditionalFormatting sqref="D7">
    <cfRule type="cellIs" dxfId="3508" priority="3476" operator="lessThan">
      <formula>0</formula>
    </cfRule>
  </conditionalFormatting>
  <conditionalFormatting sqref="D7">
    <cfRule type="cellIs" dxfId="3507" priority="3475" operator="lessThan">
      <formula>0</formula>
    </cfRule>
  </conditionalFormatting>
  <conditionalFormatting sqref="D7">
    <cfRule type="cellIs" dxfId="3506" priority="3474" operator="lessThan">
      <formula>0</formula>
    </cfRule>
  </conditionalFormatting>
  <conditionalFormatting sqref="D7">
    <cfRule type="cellIs" dxfId="3505" priority="3473" operator="lessThan">
      <formula>0</formula>
    </cfRule>
  </conditionalFormatting>
  <conditionalFormatting sqref="D7">
    <cfRule type="cellIs" dxfId="3504" priority="3472" operator="lessThan">
      <formula>0</formula>
    </cfRule>
  </conditionalFormatting>
  <conditionalFormatting sqref="D7">
    <cfRule type="cellIs" dxfId="3503" priority="3471" operator="lessThan">
      <formula>0</formula>
    </cfRule>
  </conditionalFormatting>
  <conditionalFormatting sqref="D7">
    <cfRule type="cellIs" dxfId="3502" priority="3470" operator="lessThan">
      <formula>0</formula>
    </cfRule>
  </conditionalFormatting>
  <conditionalFormatting sqref="D7">
    <cfRule type="cellIs" dxfId="3501" priority="3469" operator="lessThan">
      <formula>0</formula>
    </cfRule>
  </conditionalFormatting>
  <conditionalFormatting sqref="D7">
    <cfRule type="cellIs" dxfId="3500" priority="3468" operator="lessThan">
      <formula>0</formula>
    </cfRule>
  </conditionalFormatting>
  <conditionalFormatting sqref="D7">
    <cfRule type="cellIs" dxfId="3499" priority="3467" operator="lessThan">
      <formula>0</formula>
    </cfRule>
  </conditionalFormatting>
  <conditionalFormatting sqref="D7">
    <cfRule type="cellIs" dxfId="3498" priority="3466" operator="lessThan">
      <formula>0</formula>
    </cfRule>
  </conditionalFormatting>
  <conditionalFormatting sqref="D7">
    <cfRule type="cellIs" dxfId="3497" priority="3465" operator="lessThan">
      <formula>0</formula>
    </cfRule>
  </conditionalFormatting>
  <conditionalFormatting sqref="D7">
    <cfRule type="cellIs" dxfId="3496" priority="3464" operator="lessThan">
      <formula>0</formula>
    </cfRule>
  </conditionalFormatting>
  <conditionalFormatting sqref="D7">
    <cfRule type="cellIs" dxfId="3495" priority="3463" operator="lessThan">
      <formula>0</formula>
    </cfRule>
  </conditionalFormatting>
  <conditionalFormatting sqref="D7">
    <cfRule type="cellIs" dxfId="3494" priority="3462" operator="lessThan">
      <formula>0</formula>
    </cfRule>
  </conditionalFormatting>
  <conditionalFormatting sqref="D7">
    <cfRule type="cellIs" dxfId="3493" priority="3461" operator="lessThan">
      <formula>0</formula>
    </cfRule>
  </conditionalFormatting>
  <conditionalFormatting sqref="D7">
    <cfRule type="cellIs" dxfId="3492" priority="3460" operator="lessThan">
      <formula>0</formula>
    </cfRule>
  </conditionalFormatting>
  <conditionalFormatting sqref="D7">
    <cfRule type="cellIs" dxfId="3491" priority="3459" operator="lessThan">
      <formula>0</formula>
    </cfRule>
  </conditionalFormatting>
  <conditionalFormatting sqref="D7">
    <cfRule type="cellIs" dxfId="3490" priority="3458" operator="lessThan">
      <formula>0</formula>
    </cfRule>
  </conditionalFormatting>
  <conditionalFormatting sqref="D7">
    <cfRule type="cellIs" dxfId="3489" priority="3457" operator="lessThan">
      <formula>0</formula>
    </cfRule>
  </conditionalFormatting>
  <conditionalFormatting sqref="D7">
    <cfRule type="cellIs" dxfId="3488" priority="3456" operator="lessThan">
      <formula>0</formula>
    </cfRule>
  </conditionalFormatting>
  <conditionalFormatting sqref="D7">
    <cfRule type="cellIs" dxfId="3487" priority="3455" operator="lessThan">
      <formula>0</formula>
    </cfRule>
  </conditionalFormatting>
  <conditionalFormatting sqref="D7">
    <cfRule type="cellIs" dxfId="3486" priority="3454" operator="lessThan">
      <formula>0</formula>
    </cfRule>
  </conditionalFormatting>
  <conditionalFormatting sqref="D7">
    <cfRule type="cellIs" dxfId="3485" priority="3453" operator="lessThan">
      <formula>0</formula>
    </cfRule>
  </conditionalFormatting>
  <conditionalFormatting sqref="D7">
    <cfRule type="cellIs" dxfId="3484" priority="3452" operator="lessThan">
      <formula>0</formula>
    </cfRule>
  </conditionalFormatting>
  <conditionalFormatting sqref="D7">
    <cfRule type="cellIs" dxfId="3483" priority="3451" operator="lessThan">
      <formula>0</formula>
    </cfRule>
  </conditionalFormatting>
  <conditionalFormatting sqref="D7">
    <cfRule type="cellIs" dxfId="3482" priority="3450" operator="lessThan">
      <formula>0</formula>
    </cfRule>
  </conditionalFormatting>
  <conditionalFormatting sqref="D7">
    <cfRule type="cellIs" dxfId="3481" priority="3449" operator="lessThan">
      <formula>0</formula>
    </cfRule>
  </conditionalFormatting>
  <conditionalFormatting sqref="D7">
    <cfRule type="cellIs" dxfId="3480" priority="3448" operator="lessThan">
      <formula>0</formula>
    </cfRule>
  </conditionalFormatting>
  <conditionalFormatting sqref="D7">
    <cfRule type="cellIs" dxfId="3479" priority="3447" operator="lessThan">
      <formula>0</formula>
    </cfRule>
  </conditionalFormatting>
  <conditionalFormatting sqref="D7">
    <cfRule type="cellIs" dxfId="3478" priority="3446" operator="lessThan">
      <formula>0</formula>
    </cfRule>
  </conditionalFormatting>
  <conditionalFormatting sqref="D7">
    <cfRule type="cellIs" dxfId="3477" priority="3445" operator="lessThan">
      <formula>0</formula>
    </cfRule>
  </conditionalFormatting>
  <conditionalFormatting sqref="D7">
    <cfRule type="cellIs" dxfId="3476" priority="3444" operator="lessThan">
      <formula>0</formula>
    </cfRule>
  </conditionalFormatting>
  <conditionalFormatting sqref="D7">
    <cfRule type="cellIs" dxfId="3475" priority="3443" operator="lessThan">
      <formula>0</formula>
    </cfRule>
  </conditionalFormatting>
  <conditionalFormatting sqref="D7">
    <cfRule type="cellIs" dxfId="3474" priority="3442" operator="lessThan">
      <formula>0</formula>
    </cfRule>
  </conditionalFormatting>
  <conditionalFormatting sqref="D7">
    <cfRule type="cellIs" dxfId="3473" priority="3441" operator="lessThan">
      <formula>0</formula>
    </cfRule>
  </conditionalFormatting>
  <conditionalFormatting sqref="D7">
    <cfRule type="cellIs" dxfId="3472" priority="3440" operator="lessThan">
      <formula>0</formula>
    </cfRule>
  </conditionalFormatting>
  <conditionalFormatting sqref="D7">
    <cfRule type="cellIs" dxfId="3471" priority="3439" operator="lessThan">
      <formula>0</formula>
    </cfRule>
  </conditionalFormatting>
  <conditionalFormatting sqref="D7">
    <cfRule type="cellIs" dxfId="3470" priority="3438" operator="lessThan">
      <formula>0</formula>
    </cfRule>
  </conditionalFormatting>
  <conditionalFormatting sqref="D7">
    <cfRule type="cellIs" dxfId="3469" priority="3437" operator="lessThan">
      <formula>0</formula>
    </cfRule>
  </conditionalFormatting>
  <conditionalFormatting sqref="D7">
    <cfRule type="cellIs" dxfId="3468" priority="3436" operator="lessThan">
      <formula>0</formula>
    </cfRule>
  </conditionalFormatting>
  <conditionalFormatting sqref="D7">
    <cfRule type="cellIs" dxfId="3467" priority="3435" operator="lessThan">
      <formula>0</formula>
    </cfRule>
  </conditionalFormatting>
  <conditionalFormatting sqref="D7">
    <cfRule type="cellIs" dxfId="3466" priority="3434" operator="lessThan">
      <formula>0</formula>
    </cfRule>
  </conditionalFormatting>
  <conditionalFormatting sqref="D7">
    <cfRule type="cellIs" dxfId="3465" priority="3433" operator="lessThan">
      <formula>0</formula>
    </cfRule>
  </conditionalFormatting>
  <conditionalFormatting sqref="D7">
    <cfRule type="cellIs" dxfId="3464" priority="3432" operator="lessThan">
      <formula>0</formula>
    </cfRule>
  </conditionalFormatting>
  <conditionalFormatting sqref="D7">
    <cfRule type="cellIs" dxfId="3463" priority="3431" operator="lessThan">
      <formula>0</formula>
    </cfRule>
  </conditionalFormatting>
  <conditionalFormatting sqref="D7">
    <cfRule type="cellIs" dxfId="3462" priority="3430" operator="lessThan">
      <formula>0</formula>
    </cfRule>
  </conditionalFormatting>
  <conditionalFormatting sqref="D7">
    <cfRule type="cellIs" dxfId="3461" priority="3429" operator="lessThan">
      <formula>0</formula>
    </cfRule>
  </conditionalFormatting>
  <conditionalFormatting sqref="D7">
    <cfRule type="cellIs" dxfId="3460" priority="3428" operator="lessThan">
      <formula>0</formula>
    </cfRule>
  </conditionalFormatting>
  <conditionalFormatting sqref="D7">
    <cfRule type="cellIs" dxfId="3459" priority="3427" operator="lessThan">
      <formula>0</formula>
    </cfRule>
  </conditionalFormatting>
  <conditionalFormatting sqref="D7">
    <cfRule type="cellIs" dxfId="3458" priority="3426" operator="lessThan">
      <formula>0</formula>
    </cfRule>
  </conditionalFormatting>
  <conditionalFormatting sqref="D7">
    <cfRule type="cellIs" dxfId="3457" priority="3425" operator="lessThan">
      <formula>0</formula>
    </cfRule>
  </conditionalFormatting>
  <conditionalFormatting sqref="D7">
    <cfRule type="cellIs" dxfId="3456" priority="3424" operator="lessThan">
      <formula>0</formula>
    </cfRule>
  </conditionalFormatting>
  <conditionalFormatting sqref="D7">
    <cfRule type="cellIs" dxfId="3455" priority="3423" operator="lessThan">
      <formula>0</formula>
    </cfRule>
  </conditionalFormatting>
  <conditionalFormatting sqref="D7">
    <cfRule type="cellIs" dxfId="3454" priority="3422" operator="lessThan">
      <formula>0</formula>
    </cfRule>
  </conditionalFormatting>
  <conditionalFormatting sqref="D7">
    <cfRule type="cellIs" dxfId="3453" priority="3421" operator="lessThan">
      <formula>0</formula>
    </cfRule>
  </conditionalFormatting>
  <conditionalFormatting sqref="D7">
    <cfRule type="cellIs" dxfId="3452" priority="3420" operator="lessThan">
      <formula>0</formula>
    </cfRule>
  </conditionalFormatting>
  <conditionalFormatting sqref="D7">
    <cfRule type="cellIs" dxfId="3451" priority="3419" operator="lessThan">
      <formula>0</formula>
    </cfRule>
  </conditionalFormatting>
  <conditionalFormatting sqref="D7">
    <cfRule type="cellIs" dxfId="3450" priority="3418" operator="lessThan">
      <formula>0</formula>
    </cfRule>
  </conditionalFormatting>
  <conditionalFormatting sqref="D7">
    <cfRule type="cellIs" dxfId="3449" priority="3417" operator="lessThan">
      <formula>0</formula>
    </cfRule>
  </conditionalFormatting>
  <conditionalFormatting sqref="D7">
    <cfRule type="cellIs" dxfId="3448" priority="3416" operator="lessThan">
      <formula>0</formula>
    </cfRule>
  </conditionalFormatting>
  <conditionalFormatting sqref="D7">
    <cfRule type="cellIs" dxfId="3447" priority="3415" operator="lessThan">
      <formula>0</formula>
    </cfRule>
  </conditionalFormatting>
  <conditionalFormatting sqref="D7">
    <cfRule type="cellIs" dxfId="3446" priority="3414" operator="lessThan">
      <formula>0</formula>
    </cfRule>
  </conditionalFormatting>
  <conditionalFormatting sqref="D7">
    <cfRule type="cellIs" dxfId="3445" priority="3413" operator="lessThan">
      <formula>0</formula>
    </cfRule>
  </conditionalFormatting>
  <conditionalFormatting sqref="D7">
    <cfRule type="cellIs" dxfId="3444" priority="3412" operator="lessThan">
      <formula>0</formula>
    </cfRule>
  </conditionalFormatting>
  <conditionalFormatting sqref="D7">
    <cfRule type="cellIs" dxfId="3443" priority="3411" operator="lessThan">
      <formula>0</formula>
    </cfRule>
  </conditionalFormatting>
  <conditionalFormatting sqref="D7">
    <cfRule type="cellIs" dxfId="3442" priority="3410" operator="lessThan">
      <formula>0</formula>
    </cfRule>
  </conditionalFormatting>
  <conditionalFormatting sqref="D7">
    <cfRule type="cellIs" dxfId="3441" priority="3409" operator="lessThan">
      <formula>0</formula>
    </cfRule>
  </conditionalFormatting>
  <conditionalFormatting sqref="D7">
    <cfRule type="cellIs" dxfId="3440" priority="3408" operator="lessThan">
      <formula>0</formula>
    </cfRule>
  </conditionalFormatting>
  <conditionalFormatting sqref="D7">
    <cfRule type="cellIs" dxfId="3439" priority="3407" operator="lessThan">
      <formula>0</formula>
    </cfRule>
  </conditionalFormatting>
  <conditionalFormatting sqref="D7">
    <cfRule type="cellIs" dxfId="3438" priority="3406" operator="lessThan">
      <formula>0</formula>
    </cfRule>
  </conditionalFormatting>
  <conditionalFormatting sqref="D7">
    <cfRule type="cellIs" dxfId="3437" priority="3405" operator="lessThan">
      <formula>0</formula>
    </cfRule>
  </conditionalFormatting>
  <conditionalFormatting sqref="D7">
    <cfRule type="cellIs" dxfId="3436" priority="3404" operator="lessThan">
      <formula>0</formula>
    </cfRule>
  </conditionalFormatting>
  <conditionalFormatting sqref="D7">
    <cfRule type="cellIs" dxfId="3435" priority="3403" operator="lessThan">
      <formula>0</formula>
    </cfRule>
  </conditionalFormatting>
  <conditionalFormatting sqref="D7">
    <cfRule type="cellIs" dxfId="3434" priority="3402" operator="lessThan">
      <formula>0</formula>
    </cfRule>
  </conditionalFormatting>
  <conditionalFormatting sqref="D7">
    <cfRule type="cellIs" dxfId="3433" priority="3401" operator="lessThan">
      <formula>0</formula>
    </cfRule>
  </conditionalFormatting>
  <conditionalFormatting sqref="D7">
    <cfRule type="cellIs" dxfId="3432" priority="3400" operator="lessThan">
      <formula>0</formula>
    </cfRule>
  </conditionalFormatting>
  <conditionalFormatting sqref="D7">
    <cfRule type="cellIs" dxfId="3431" priority="3399" operator="lessThan">
      <formula>0</formula>
    </cfRule>
  </conditionalFormatting>
  <conditionalFormatting sqref="D7">
    <cfRule type="cellIs" dxfId="3430" priority="3398" operator="lessThan">
      <formula>0</formula>
    </cfRule>
  </conditionalFormatting>
  <conditionalFormatting sqref="D7">
    <cfRule type="cellIs" dxfId="3429" priority="3397" operator="lessThan">
      <formula>0</formula>
    </cfRule>
  </conditionalFormatting>
  <conditionalFormatting sqref="D7">
    <cfRule type="cellIs" dxfId="3428" priority="3396" operator="lessThan">
      <formula>0</formula>
    </cfRule>
  </conditionalFormatting>
  <conditionalFormatting sqref="D7">
    <cfRule type="cellIs" dxfId="3427" priority="3395" operator="lessThan">
      <formula>0</formula>
    </cfRule>
  </conditionalFormatting>
  <conditionalFormatting sqref="D7">
    <cfRule type="cellIs" dxfId="3426" priority="3394" operator="lessThan">
      <formula>0</formula>
    </cfRule>
  </conditionalFormatting>
  <conditionalFormatting sqref="D7">
    <cfRule type="cellIs" dxfId="3425" priority="3393" operator="lessThan">
      <formula>0</formula>
    </cfRule>
  </conditionalFormatting>
  <conditionalFormatting sqref="D7">
    <cfRule type="cellIs" dxfId="3424" priority="3392" operator="lessThan">
      <formula>0</formula>
    </cfRule>
  </conditionalFormatting>
  <conditionalFormatting sqref="D7">
    <cfRule type="cellIs" dxfId="3423" priority="3391" operator="lessThan">
      <formula>0</formula>
    </cfRule>
  </conditionalFormatting>
  <conditionalFormatting sqref="D7">
    <cfRule type="cellIs" dxfId="3422" priority="3390" operator="lessThan">
      <formula>0</formula>
    </cfRule>
  </conditionalFormatting>
  <conditionalFormatting sqref="D7">
    <cfRule type="cellIs" dxfId="3421" priority="3389" operator="lessThan">
      <formula>0</formula>
    </cfRule>
  </conditionalFormatting>
  <conditionalFormatting sqref="D7">
    <cfRule type="cellIs" dxfId="3420" priority="3388" operator="lessThan">
      <formula>0</formula>
    </cfRule>
  </conditionalFormatting>
  <conditionalFormatting sqref="D7">
    <cfRule type="cellIs" dxfId="3419" priority="3387" operator="lessThan">
      <formula>0</formula>
    </cfRule>
  </conditionalFormatting>
  <conditionalFormatting sqref="D7">
    <cfRule type="cellIs" dxfId="3418" priority="3386" operator="lessThan">
      <formula>0</formula>
    </cfRule>
  </conditionalFormatting>
  <conditionalFormatting sqref="D7">
    <cfRule type="cellIs" dxfId="3417" priority="3385" operator="lessThan">
      <formula>0</formula>
    </cfRule>
  </conditionalFormatting>
  <conditionalFormatting sqref="D7">
    <cfRule type="cellIs" dxfId="3416" priority="3384" operator="lessThan">
      <formula>0</formula>
    </cfRule>
  </conditionalFormatting>
  <conditionalFormatting sqref="D7">
    <cfRule type="cellIs" dxfId="3415" priority="3383" operator="lessThan">
      <formula>0</formula>
    </cfRule>
  </conditionalFormatting>
  <conditionalFormatting sqref="D7">
    <cfRule type="cellIs" dxfId="3414" priority="3382" operator="lessThan">
      <formula>0</formula>
    </cfRule>
  </conditionalFormatting>
  <conditionalFormatting sqref="D7">
    <cfRule type="cellIs" dxfId="3413" priority="3381" operator="lessThan">
      <formula>0</formula>
    </cfRule>
  </conditionalFormatting>
  <conditionalFormatting sqref="D7">
    <cfRule type="cellIs" dxfId="3412" priority="3380" operator="lessThan">
      <formula>0</formula>
    </cfRule>
  </conditionalFormatting>
  <conditionalFormatting sqref="D7">
    <cfRule type="cellIs" dxfId="3411" priority="3379" operator="lessThan">
      <formula>0</formula>
    </cfRule>
  </conditionalFormatting>
  <conditionalFormatting sqref="D7">
    <cfRule type="cellIs" dxfId="3410" priority="3378" operator="lessThan">
      <formula>0</formula>
    </cfRule>
  </conditionalFormatting>
  <conditionalFormatting sqref="D7">
    <cfRule type="cellIs" dxfId="3409" priority="3377" operator="lessThan">
      <formula>0</formula>
    </cfRule>
  </conditionalFormatting>
  <conditionalFormatting sqref="D7">
    <cfRule type="cellIs" dxfId="3408" priority="3376" operator="lessThan">
      <formula>0</formula>
    </cfRule>
  </conditionalFormatting>
  <conditionalFormatting sqref="D7">
    <cfRule type="cellIs" dxfId="3407" priority="3375" operator="lessThan">
      <formula>0</formula>
    </cfRule>
  </conditionalFormatting>
  <conditionalFormatting sqref="D7">
    <cfRule type="cellIs" dxfId="3406" priority="3374" operator="lessThan">
      <formula>0</formula>
    </cfRule>
  </conditionalFormatting>
  <conditionalFormatting sqref="D7">
    <cfRule type="cellIs" dxfId="3405" priority="3373" operator="lessThan">
      <formula>0</formula>
    </cfRule>
  </conditionalFormatting>
  <conditionalFormatting sqref="D7">
    <cfRule type="cellIs" dxfId="3404" priority="3372" operator="lessThan">
      <formula>0</formula>
    </cfRule>
  </conditionalFormatting>
  <conditionalFormatting sqref="D7">
    <cfRule type="cellIs" dxfId="3403" priority="3371" operator="lessThan">
      <formula>0</formula>
    </cfRule>
  </conditionalFormatting>
  <conditionalFormatting sqref="D7">
    <cfRule type="cellIs" dxfId="3402" priority="3370" operator="lessThan">
      <formula>0</formula>
    </cfRule>
  </conditionalFormatting>
  <conditionalFormatting sqref="D7">
    <cfRule type="cellIs" dxfId="3401" priority="3369" operator="lessThan">
      <formula>0</formula>
    </cfRule>
  </conditionalFormatting>
  <conditionalFormatting sqref="D7">
    <cfRule type="cellIs" dxfId="3400" priority="3368" operator="lessThan">
      <formula>0</formula>
    </cfRule>
  </conditionalFormatting>
  <conditionalFormatting sqref="D7">
    <cfRule type="cellIs" dxfId="3399" priority="3367" operator="lessThan">
      <formula>0</formula>
    </cfRule>
  </conditionalFormatting>
  <conditionalFormatting sqref="D7">
    <cfRule type="cellIs" dxfId="3398" priority="3366" operator="lessThan">
      <formula>0</formula>
    </cfRule>
  </conditionalFormatting>
  <conditionalFormatting sqref="D7">
    <cfRule type="cellIs" dxfId="3397" priority="3365" operator="lessThan">
      <formula>0</formula>
    </cfRule>
  </conditionalFormatting>
  <conditionalFormatting sqref="D7">
    <cfRule type="cellIs" dxfId="3396" priority="3364" operator="lessThan">
      <formula>0</formula>
    </cfRule>
  </conditionalFormatting>
  <conditionalFormatting sqref="D7">
    <cfRule type="cellIs" dxfId="3395" priority="3363" operator="lessThan">
      <formula>0</formula>
    </cfRule>
  </conditionalFormatting>
  <conditionalFormatting sqref="D7">
    <cfRule type="cellIs" dxfId="3394" priority="3362" operator="lessThan">
      <formula>0</formula>
    </cfRule>
  </conditionalFormatting>
  <conditionalFormatting sqref="D7">
    <cfRule type="cellIs" dxfId="3393" priority="3361" operator="lessThan">
      <formula>0</formula>
    </cfRule>
  </conditionalFormatting>
  <conditionalFormatting sqref="D7">
    <cfRule type="cellIs" dxfId="3392" priority="3360" operator="lessThan">
      <formula>0</formula>
    </cfRule>
  </conditionalFormatting>
  <conditionalFormatting sqref="D7">
    <cfRule type="cellIs" dxfId="3391" priority="3359" operator="lessThan">
      <formula>0</formula>
    </cfRule>
  </conditionalFormatting>
  <conditionalFormatting sqref="D7">
    <cfRule type="cellIs" dxfId="3390" priority="3358" operator="lessThan">
      <formula>0</formula>
    </cfRule>
  </conditionalFormatting>
  <conditionalFormatting sqref="D7">
    <cfRule type="cellIs" dxfId="3389" priority="3357" operator="lessThan">
      <formula>0</formula>
    </cfRule>
  </conditionalFormatting>
  <conditionalFormatting sqref="D7">
    <cfRule type="cellIs" dxfId="3388" priority="3356" operator="lessThan">
      <formula>0</formula>
    </cfRule>
  </conditionalFormatting>
  <conditionalFormatting sqref="D7">
    <cfRule type="cellIs" dxfId="3387" priority="3355" operator="lessThan">
      <formula>0</formula>
    </cfRule>
  </conditionalFormatting>
  <conditionalFormatting sqref="D7">
    <cfRule type="cellIs" dxfId="3386" priority="3354" operator="lessThan">
      <formula>0</formula>
    </cfRule>
  </conditionalFormatting>
  <conditionalFormatting sqref="D7">
    <cfRule type="cellIs" dxfId="3385" priority="3353" operator="lessThan">
      <formula>0</formula>
    </cfRule>
  </conditionalFormatting>
  <conditionalFormatting sqref="D7">
    <cfRule type="cellIs" dxfId="3384" priority="3352" operator="lessThan">
      <formula>0</formula>
    </cfRule>
  </conditionalFormatting>
  <conditionalFormatting sqref="D7">
    <cfRule type="cellIs" dxfId="3383" priority="3351" operator="lessThan">
      <formula>0</formula>
    </cfRule>
  </conditionalFormatting>
  <conditionalFormatting sqref="D7">
    <cfRule type="cellIs" dxfId="3382" priority="3350" operator="lessThan">
      <formula>0</formula>
    </cfRule>
  </conditionalFormatting>
  <conditionalFormatting sqref="D7">
    <cfRule type="cellIs" dxfId="3381" priority="3349" operator="lessThan">
      <formula>0</formula>
    </cfRule>
  </conditionalFormatting>
  <conditionalFormatting sqref="D7">
    <cfRule type="cellIs" dxfId="3380" priority="3348" operator="lessThan">
      <formula>0</formula>
    </cfRule>
  </conditionalFormatting>
  <conditionalFormatting sqref="D7">
    <cfRule type="cellIs" dxfId="3379" priority="3347" operator="lessThan">
      <formula>0</formula>
    </cfRule>
  </conditionalFormatting>
  <conditionalFormatting sqref="D7">
    <cfRule type="cellIs" dxfId="3378" priority="3346" operator="lessThan">
      <formula>0</formula>
    </cfRule>
  </conditionalFormatting>
  <conditionalFormatting sqref="D7">
    <cfRule type="cellIs" dxfId="3377" priority="3345" operator="lessThan">
      <formula>0</formula>
    </cfRule>
  </conditionalFormatting>
  <conditionalFormatting sqref="D7">
    <cfRule type="cellIs" dxfId="3376" priority="3344" operator="lessThan">
      <formula>0</formula>
    </cfRule>
  </conditionalFormatting>
  <conditionalFormatting sqref="D7">
    <cfRule type="cellIs" dxfId="3375" priority="3343" operator="lessThan">
      <formula>0</formula>
    </cfRule>
  </conditionalFormatting>
  <conditionalFormatting sqref="D7">
    <cfRule type="cellIs" dxfId="3374" priority="3342" operator="lessThan">
      <formula>0</formula>
    </cfRule>
  </conditionalFormatting>
  <conditionalFormatting sqref="D7">
    <cfRule type="cellIs" dxfId="3373" priority="3341" operator="lessThan">
      <formula>0</formula>
    </cfRule>
  </conditionalFormatting>
  <conditionalFormatting sqref="D7">
    <cfRule type="cellIs" dxfId="3372" priority="3340" operator="lessThan">
      <formula>0</formula>
    </cfRule>
  </conditionalFormatting>
  <conditionalFormatting sqref="D7">
    <cfRule type="cellIs" dxfId="3371" priority="3339" operator="lessThan">
      <formula>0</formula>
    </cfRule>
  </conditionalFormatting>
  <conditionalFormatting sqref="D7">
    <cfRule type="cellIs" dxfId="3370" priority="3338" operator="lessThan">
      <formula>0</formula>
    </cfRule>
  </conditionalFormatting>
  <conditionalFormatting sqref="D7">
    <cfRule type="cellIs" dxfId="3369" priority="3337" operator="lessThan">
      <formula>0</formula>
    </cfRule>
  </conditionalFormatting>
  <conditionalFormatting sqref="D7">
    <cfRule type="cellIs" dxfId="3368" priority="3336" operator="lessThan">
      <formula>0</formula>
    </cfRule>
  </conditionalFormatting>
  <conditionalFormatting sqref="D7">
    <cfRule type="cellIs" dxfId="3367" priority="3335" operator="lessThan">
      <formula>0</formula>
    </cfRule>
  </conditionalFormatting>
  <conditionalFormatting sqref="D7">
    <cfRule type="cellIs" dxfId="3366" priority="3334" operator="lessThan">
      <formula>0</formula>
    </cfRule>
  </conditionalFormatting>
  <conditionalFormatting sqref="D7">
    <cfRule type="cellIs" dxfId="3365" priority="3333" operator="lessThan">
      <formula>0</formula>
    </cfRule>
  </conditionalFormatting>
  <conditionalFormatting sqref="D7">
    <cfRule type="cellIs" dxfId="3364" priority="3332" operator="lessThan">
      <formula>0</formula>
    </cfRule>
  </conditionalFormatting>
  <conditionalFormatting sqref="D7">
    <cfRule type="cellIs" dxfId="3363" priority="3331" operator="lessThan">
      <formula>0</formula>
    </cfRule>
  </conditionalFormatting>
  <conditionalFormatting sqref="D7">
    <cfRule type="cellIs" dxfId="3362" priority="3330" operator="lessThan">
      <formula>0</formula>
    </cfRule>
  </conditionalFormatting>
  <conditionalFormatting sqref="D7">
    <cfRule type="cellIs" dxfId="3361" priority="3329" operator="lessThan">
      <formula>0</formula>
    </cfRule>
  </conditionalFormatting>
  <conditionalFormatting sqref="D7">
    <cfRule type="cellIs" dxfId="3360" priority="3328" operator="lessThan">
      <formula>0</formula>
    </cfRule>
  </conditionalFormatting>
  <conditionalFormatting sqref="D7">
    <cfRule type="cellIs" dxfId="3359" priority="3327" operator="lessThan">
      <formula>0</formula>
    </cfRule>
  </conditionalFormatting>
  <conditionalFormatting sqref="D7">
    <cfRule type="cellIs" dxfId="3358" priority="3326" operator="lessThan">
      <formula>0</formula>
    </cfRule>
  </conditionalFormatting>
  <conditionalFormatting sqref="D7">
    <cfRule type="cellIs" dxfId="3357" priority="3325" operator="lessThan">
      <formula>0</formula>
    </cfRule>
  </conditionalFormatting>
  <conditionalFormatting sqref="D7">
    <cfRule type="cellIs" dxfId="3356" priority="3324" operator="lessThan">
      <formula>0</formula>
    </cfRule>
  </conditionalFormatting>
  <conditionalFormatting sqref="D7">
    <cfRule type="cellIs" dxfId="3355" priority="3323" operator="lessThan">
      <formula>0</formula>
    </cfRule>
  </conditionalFormatting>
  <conditionalFormatting sqref="D7">
    <cfRule type="cellIs" dxfId="3354" priority="3322" operator="lessThan">
      <formula>0</formula>
    </cfRule>
  </conditionalFormatting>
  <conditionalFormatting sqref="D7">
    <cfRule type="cellIs" dxfId="3353" priority="3321" operator="lessThan">
      <formula>0</formula>
    </cfRule>
  </conditionalFormatting>
  <conditionalFormatting sqref="D7">
    <cfRule type="cellIs" dxfId="3352" priority="3320" operator="lessThan">
      <formula>0</formula>
    </cfRule>
  </conditionalFormatting>
  <conditionalFormatting sqref="D7">
    <cfRule type="cellIs" dxfId="3351" priority="3319" operator="lessThan">
      <formula>0</formula>
    </cfRule>
  </conditionalFormatting>
  <conditionalFormatting sqref="D7">
    <cfRule type="cellIs" dxfId="3350" priority="3318" operator="lessThan">
      <formula>0</formula>
    </cfRule>
  </conditionalFormatting>
  <conditionalFormatting sqref="D7">
    <cfRule type="cellIs" dxfId="3349" priority="3317" operator="lessThan">
      <formula>0</formula>
    </cfRule>
  </conditionalFormatting>
  <conditionalFormatting sqref="D7">
    <cfRule type="cellIs" dxfId="3348" priority="3316" operator="lessThan">
      <formula>0</formula>
    </cfRule>
  </conditionalFormatting>
  <conditionalFormatting sqref="D7">
    <cfRule type="cellIs" dxfId="3347" priority="3315" operator="lessThan">
      <formula>0</formula>
    </cfRule>
  </conditionalFormatting>
  <conditionalFormatting sqref="D7">
    <cfRule type="cellIs" dxfId="3346" priority="3314" operator="lessThan">
      <formula>0</formula>
    </cfRule>
  </conditionalFormatting>
  <conditionalFormatting sqref="D7">
    <cfRule type="cellIs" dxfId="3345" priority="3313" operator="lessThan">
      <formula>0</formula>
    </cfRule>
  </conditionalFormatting>
  <conditionalFormatting sqref="D7">
    <cfRule type="cellIs" dxfId="3344" priority="3312" operator="lessThan">
      <formula>0</formula>
    </cfRule>
  </conditionalFormatting>
  <conditionalFormatting sqref="D7">
    <cfRule type="cellIs" dxfId="3343" priority="3311" operator="lessThan">
      <formula>0</formula>
    </cfRule>
  </conditionalFormatting>
  <conditionalFormatting sqref="D7">
    <cfRule type="cellIs" dxfId="3342" priority="3310" operator="lessThan">
      <formula>0</formula>
    </cfRule>
  </conditionalFormatting>
  <conditionalFormatting sqref="D7">
    <cfRule type="cellIs" dxfId="3341" priority="3309" operator="lessThan">
      <formula>0</formula>
    </cfRule>
  </conditionalFormatting>
  <conditionalFormatting sqref="D7">
    <cfRule type="cellIs" dxfId="3340" priority="3308" operator="lessThan">
      <formula>0</formula>
    </cfRule>
  </conditionalFormatting>
  <conditionalFormatting sqref="D7">
    <cfRule type="cellIs" dxfId="3339" priority="3307" operator="lessThan">
      <formula>0</formula>
    </cfRule>
  </conditionalFormatting>
  <conditionalFormatting sqref="D7">
    <cfRule type="cellIs" dxfId="3338" priority="3306" operator="lessThan">
      <formula>0</formula>
    </cfRule>
  </conditionalFormatting>
  <conditionalFormatting sqref="D7">
    <cfRule type="cellIs" dxfId="3337" priority="3305" operator="lessThan">
      <formula>0</formula>
    </cfRule>
  </conditionalFormatting>
  <conditionalFormatting sqref="D7">
    <cfRule type="cellIs" dxfId="3336" priority="3304" operator="lessThan">
      <formula>0</formula>
    </cfRule>
  </conditionalFormatting>
  <conditionalFormatting sqref="D7">
    <cfRule type="cellIs" dxfId="3335" priority="3303" operator="lessThan">
      <formula>0</formula>
    </cfRule>
  </conditionalFormatting>
  <conditionalFormatting sqref="D7">
    <cfRule type="cellIs" dxfId="3334" priority="3302" operator="lessThan">
      <formula>0</formula>
    </cfRule>
  </conditionalFormatting>
  <conditionalFormatting sqref="D7">
    <cfRule type="cellIs" dxfId="3333" priority="3301" operator="lessThan">
      <formula>0</formula>
    </cfRule>
  </conditionalFormatting>
  <conditionalFormatting sqref="D7">
    <cfRule type="cellIs" dxfId="3332" priority="3300" operator="lessThan">
      <formula>0</formula>
    </cfRule>
  </conditionalFormatting>
  <conditionalFormatting sqref="D7">
    <cfRule type="cellIs" dxfId="3331" priority="3299" operator="lessThan">
      <formula>0</formula>
    </cfRule>
  </conditionalFormatting>
  <conditionalFormatting sqref="D7">
    <cfRule type="cellIs" dxfId="3330" priority="3298" operator="lessThan">
      <formula>0</formula>
    </cfRule>
  </conditionalFormatting>
  <conditionalFormatting sqref="D7">
    <cfRule type="cellIs" dxfId="3329" priority="3297" operator="lessThan">
      <formula>0</formula>
    </cfRule>
  </conditionalFormatting>
  <conditionalFormatting sqref="D7">
    <cfRule type="cellIs" dxfId="3328" priority="3296" operator="lessThan">
      <formula>0</formula>
    </cfRule>
  </conditionalFormatting>
  <conditionalFormatting sqref="D7">
    <cfRule type="cellIs" dxfId="3327" priority="3295" operator="lessThan">
      <formula>0</formula>
    </cfRule>
  </conditionalFormatting>
  <conditionalFormatting sqref="D7">
    <cfRule type="cellIs" dxfId="3326" priority="3294" operator="lessThan">
      <formula>0</formula>
    </cfRule>
  </conditionalFormatting>
  <conditionalFormatting sqref="D7">
    <cfRule type="cellIs" dxfId="3325" priority="3293" operator="lessThan">
      <formula>0</formula>
    </cfRule>
  </conditionalFormatting>
  <conditionalFormatting sqref="D7">
    <cfRule type="cellIs" dxfId="3324" priority="3292" operator="lessThan">
      <formula>0</formula>
    </cfRule>
  </conditionalFormatting>
  <conditionalFormatting sqref="D7">
    <cfRule type="cellIs" dxfId="3323" priority="3291" operator="lessThan">
      <formula>0</formula>
    </cfRule>
  </conditionalFormatting>
  <conditionalFormatting sqref="D7">
    <cfRule type="cellIs" dxfId="3322" priority="3290" operator="lessThan">
      <formula>0</formula>
    </cfRule>
  </conditionalFormatting>
  <conditionalFormatting sqref="D7">
    <cfRule type="cellIs" dxfId="3321" priority="3289" operator="lessThan">
      <formula>0</formula>
    </cfRule>
  </conditionalFormatting>
  <conditionalFormatting sqref="D7">
    <cfRule type="cellIs" dxfId="3320" priority="3288" operator="lessThan">
      <formula>0</formula>
    </cfRule>
  </conditionalFormatting>
  <conditionalFormatting sqref="D7">
    <cfRule type="cellIs" dxfId="3319" priority="3287" operator="lessThan">
      <formula>0</formula>
    </cfRule>
  </conditionalFormatting>
  <conditionalFormatting sqref="D7">
    <cfRule type="cellIs" dxfId="3318" priority="3286" operator="lessThan">
      <formula>0</formula>
    </cfRule>
  </conditionalFormatting>
  <conditionalFormatting sqref="D7">
    <cfRule type="cellIs" dxfId="3317" priority="3285" operator="lessThan">
      <formula>0</formula>
    </cfRule>
  </conditionalFormatting>
  <conditionalFormatting sqref="D7">
    <cfRule type="cellIs" dxfId="3316" priority="3284" operator="lessThan">
      <formula>0</formula>
    </cfRule>
  </conditionalFormatting>
  <conditionalFormatting sqref="D7">
    <cfRule type="cellIs" dxfId="3315" priority="3283" operator="lessThan">
      <formula>0</formula>
    </cfRule>
  </conditionalFormatting>
  <conditionalFormatting sqref="D7">
    <cfRule type="cellIs" dxfId="3314" priority="3282" operator="lessThan">
      <formula>0</formula>
    </cfRule>
  </conditionalFormatting>
  <conditionalFormatting sqref="D7">
    <cfRule type="cellIs" dxfId="3313" priority="3281" operator="lessThan">
      <formula>0</formula>
    </cfRule>
  </conditionalFormatting>
  <conditionalFormatting sqref="D7">
    <cfRule type="cellIs" dxfId="3312" priority="3280" operator="lessThan">
      <formula>0</formula>
    </cfRule>
  </conditionalFormatting>
  <conditionalFormatting sqref="D7">
    <cfRule type="cellIs" dxfId="3311" priority="3279" operator="lessThan">
      <formula>0</formula>
    </cfRule>
  </conditionalFormatting>
  <conditionalFormatting sqref="D7">
    <cfRule type="cellIs" dxfId="3310" priority="3278" operator="lessThan">
      <formula>0</formula>
    </cfRule>
  </conditionalFormatting>
  <conditionalFormatting sqref="D7">
    <cfRule type="cellIs" dxfId="3309" priority="3277" operator="lessThan">
      <formula>0</formula>
    </cfRule>
  </conditionalFormatting>
  <conditionalFormatting sqref="D7">
    <cfRule type="cellIs" dxfId="3308" priority="3276" operator="lessThan">
      <formula>0</formula>
    </cfRule>
  </conditionalFormatting>
  <conditionalFormatting sqref="D7">
    <cfRule type="cellIs" dxfId="3307" priority="3275" operator="lessThan">
      <formula>0</formula>
    </cfRule>
  </conditionalFormatting>
  <conditionalFormatting sqref="D7">
    <cfRule type="cellIs" dxfId="3306" priority="3274" operator="lessThan">
      <formula>0</formula>
    </cfRule>
  </conditionalFormatting>
  <conditionalFormatting sqref="D7">
    <cfRule type="cellIs" dxfId="3305" priority="3273" operator="lessThan">
      <formula>0</formula>
    </cfRule>
  </conditionalFormatting>
  <conditionalFormatting sqref="D7">
    <cfRule type="cellIs" dxfId="3304" priority="3272" operator="lessThan">
      <formula>0</formula>
    </cfRule>
  </conditionalFormatting>
  <conditionalFormatting sqref="D7">
    <cfRule type="cellIs" dxfId="3303" priority="3271" operator="lessThan">
      <formula>0</formula>
    </cfRule>
  </conditionalFormatting>
  <conditionalFormatting sqref="D7">
    <cfRule type="cellIs" dxfId="3302" priority="3270" operator="lessThan">
      <formula>0</formula>
    </cfRule>
  </conditionalFormatting>
  <conditionalFormatting sqref="D7">
    <cfRule type="cellIs" dxfId="3301" priority="3269" operator="lessThan">
      <formula>0</formula>
    </cfRule>
  </conditionalFormatting>
  <conditionalFormatting sqref="D7">
    <cfRule type="cellIs" dxfId="3300" priority="3268" operator="lessThan">
      <formula>0</formula>
    </cfRule>
  </conditionalFormatting>
  <conditionalFormatting sqref="D7">
    <cfRule type="cellIs" dxfId="3299" priority="3267" operator="lessThan">
      <formula>0</formula>
    </cfRule>
  </conditionalFormatting>
  <conditionalFormatting sqref="D7">
    <cfRule type="cellIs" dxfId="3298" priority="3266" operator="lessThan">
      <formula>0</formula>
    </cfRule>
  </conditionalFormatting>
  <conditionalFormatting sqref="D7">
    <cfRule type="cellIs" dxfId="3297" priority="3265" operator="lessThan">
      <formula>0</formula>
    </cfRule>
  </conditionalFormatting>
  <conditionalFormatting sqref="D7">
    <cfRule type="cellIs" dxfId="3296" priority="3264" operator="lessThan">
      <formula>0</formula>
    </cfRule>
  </conditionalFormatting>
  <conditionalFormatting sqref="D7">
    <cfRule type="cellIs" dxfId="3295" priority="3263" operator="lessThan">
      <formula>0</formula>
    </cfRule>
  </conditionalFormatting>
  <conditionalFormatting sqref="D7">
    <cfRule type="cellIs" dxfId="3294" priority="3262" operator="lessThan">
      <formula>0</formula>
    </cfRule>
  </conditionalFormatting>
  <conditionalFormatting sqref="D7">
    <cfRule type="cellIs" dxfId="3293" priority="3261" operator="lessThan">
      <formula>0</formula>
    </cfRule>
  </conditionalFormatting>
  <conditionalFormatting sqref="D7">
    <cfRule type="cellIs" dxfId="3292" priority="3260" operator="lessThan">
      <formula>0</formula>
    </cfRule>
  </conditionalFormatting>
  <conditionalFormatting sqref="D7">
    <cfRule type="cellIs" dxfId="3291" priority="3259" operator="lessThan">
      <formula>0</formula>
    </cfRule>
  </conditionalFormatting>
  <conditionalFormatting sqref="D7">
    <cfRule type="cellIs" dxfId="3290" priority="3258" operator="lessThan">
      <formula>0</formula>
    </cfRule>
  </conditionalFormatting>
  <conditionalFormatting sqref="D7">
    <cfRule type="cellIs" dxfId="3289" priority="3257" operator="lessThan">
      <formula>0</formula>
    </cfRule>
  </conditionalFormatting>
  <conditionalFormatting sqref="D7">
    <cfRule type="cellIs" dxfId="3288" priority="3256" operator="lessThan">
      <formula>0</formula>
    </cfRule>
  </conditionalFormatting>
  <conditionalFormatting sqref="D7">
    <cfRule type="cellIs" dxfId="3287" priority="3255" operator="lessThan">
      <formula>0</formula>
    </cfRule>
  </conditionalFormatting>
  <conditionalFormatting sqref="D7">
    <cfRule type="cellIs" dxfId="3286" priority="3254" operator="lessThan">
      <formula>0</formula>
    </cfRule>
  </conditionalFormatting>
  <conditionalFormatting sqref="D7">
    <cfRule type="cellIs" dxfId="3285" priority="3253" operator="lessThan">
      <formula>0</formula>
    </cfRule>
  </conditionalFormatting>
  <conditionalFormatting sqref="D7">
    <cfRule type="cellIs" dxfId="3284" priority="3252" operator="lessThan">
      <formula>0</formula>
    </cfRule>
  </conditionalFormatting>
  <conditionalFormatting sqref="D7">
    <cfRule type="cellIs" dxfId="3283" priority="3251" operator="lessThan">
      <formula>0</formula>
    </cfRule>
  </conditionalFormatting>
  <conditionalFormatting sqref="D7">
    <cfRule type="cellIs" dxfId="3282" priority="3250" operator="lessThan">
      <formula>0</formula>
    </cfRule>
  </conditionalFormatting>
  <conditionalFormatting sqref="D7">
    <cfRule type="cellIs" dxfId="3281" priority="3249" operator="lessThan">
      <formula>0</formula>
    </cfRule>
  </conditionalFormatting>
  <conditionalFormatting sqref="D7">
    <cfRule type="cellIs" dxfId="3280" priority="3248" operator="lessThan">
      <formula>0</formula>
    </cfRule>
  </conditionalFormatting>
  <conditionalFormatting sqref="D7">
    <cfRule type="cellIs" dxfId="3279" priority="3247" operator="lessThan">
      <formula>0</formula>
    </cfRule>
  </conditionalFormatting>
  <conditionalFormatting sqref="D7">
    <cfRule type="cellIs" dxfId="3278" priority="3246" operator="lessThan">
      <formula>0</formula>
    </cfRule>
  </conditionalFormatting>
  <conditionalFormatting sqref="D7">
    <cfRule type="cellIs" dxfId="3277" priority="3245" operator="lessThan">
      <formula>0</formula>
    </cfRule>
  </conditionalFormatting>
  <conditionalFormatting sqref="D7">
    <cfRule type="cellIs" dxfId="3276" priority="3244" operator="lessThan">
      <formula>0</formula>
    </cfRule>
  </conditionalFormatting>
  <conditionalFormatting sqref="D7">
    <cfRule type="cellIs" dxfId="3275" priority="3243" operator="lessThan">
      <formula>0</formula>
    </cfRule>
  </conditionalFormatting>
  <conditionalFormatting sqref="D7">
    <cfRule type="cellIs" dxfId="3274" priority="3242" operator="lessThan">
      <formula>0</formula>
    </cfRule>
  </conditionalFormatting>
  <conditionalFormatting sqref="D7">
    <cfRule type="cellIs" dxfId="3273" priority="3241" operator="lessThan">
      <formula>0</formula>
    </cfRule>
  </conditionalFormatting>
  <conditionalFormatting sqref="D7">
    <cfRule type="cellIs" dxfId="3272" priority="3240" operator="lessThan">
      <formula>0</formula>
    </cfRule>
  </conditionalFormatting>
  <conditionalFormatting sqref="D7">
    <cfRule type="cellIs" dxfId="3271" priority="3239" operator="lessThan">
      <formula>0</formula>
    </cfRule>
  </conditionalFormatting>
  <conditionalFormatting sqref="D7">
    <cfRule type="cellIs" dxfId="3270" priority="3238" operator="lessThan">
      <formula>0</formula>
    </cfRule>
  </conditionalFormatting>
  <conditionalFormatting sqref="D7">
    <cfRule type="cellIs" dxfId="3269" priority="3237" operator="lessThan">
      <formula>0</formula>
    </cfRule>
  </conditionalFormatting>
  <conditionalFormatting sqref="D7">
    <cfRule type="cellIs" dxfId="3268" priority="3236" operator="lessThan">
      <formula>0</formula>
    </cfRule>
  </conditionalFormatting>
  <conditionalFormatting sqref="D7">
    <cfRule type="cellIs" dxfId="3267" priority="3235" operator="lessThan">
      <formula>0</formula>
    </cfRule>
  </conditionalFormatting>
  <conditionalFormatting sqref="D7">
    <cfRule type="cellIs" dxfId="3266" priority="3234" operator="lessThan">
      <formula>0</formula>
    </cfRule>
  </conditionalFormatting>
  <conditionalFormatting sqref="D7">
    <cfRule type="cellIs" dxfId="3265" priority="3233" operator="lessThan">
      <formula>0</formula>
    </cfRule>
  </conditionalFormatting>
  <conditionalFormatting sqref="D7">
    <cfRule type="cellIs" dxfId="3264" priority="3232" operator="lessThan">
      <formula>0</formula>
    </cfRule>
  </conditionalFormatting>
  <conditionalFormatting sqref="D7">
    <cfRule type="cellIs" dxfId="3263" priority="3231" operator="lessThan">
      <formula>0</formula>
    </cfRule>
  </conditionalFormatting>
  <conditionalFormatting sqref="D7">
    <cfRule type="cellIs" dxfId="3262" priority="3230" operator="lessThan">
      <formula>0</formula>
    </cfRule>
  </conditionalFormatting>
  <conditionalFormatting sqref="D7">
    <cfRule type="cellIs" dxfId="3261" priority="3229" operator="lessThan">
      <formula>0</formula>
    </cfRule>
  </conditionalFormatting>
  <conditionalFormatting sqref="D7">
    <cfRule type="cellIs" dxfId="3260" priority="3228" operator="lessThan">
      <formula>0</formula>
    </cfRule>
  </conditionalFormatting>
  <conditionalFormatting sqref="D7">
    <cfRule type="cellIs" dxfId="3259" priority="3227" operator="lessThan">
      <formula>0</formula>
    </cfRule>
  </conditionalFormatting>
  <conditionalFormatting sqref="D7">
    <cfRule type="cellIs" dxfId="3258" priority="3226" operator="lessThan">
      <formula>0</formula>
    </cfRule>
  </conditionalFormatting>
  <conditionalFormatting sqref="D7">
    <cfRule type="cellIs" dxfId="3257" priority="3225" operator="lessThan">
      <formula>0</formula>
    </cfRule>
  </conditionalFormatting>
  <conditionalFormatting sqref="D7">
    <cfRule type="cellIs" dxfId="3256" priority="3224" operator="lessThan">
      <formula>0</formula>
    </cfRule>
  </conditionalFormatting>
  <conditionalFormatting sqref="D7">
    <cfRule type="cellIs" dxfId="3255" priority="3223" operator="lessThan">
      <formula>0</formula>
    </cfRule>
  </conditionalFormatting>
  <conditionalFormatting sqref="D7">
    <cfRule type="cellIs" dxfId="3254" priority="3222" operator="lessThan">
      <formula>0</formula>
    </cfRule>
  </conditionalFormatting>
  <conditionalFormatting sqref="D7">
    <cfRule type="cellIs" dxfId="3253" priority="3221" operator="lessThan">
      <formula>0</formula>
    </cfRule>
  </conditionalFormatting>
  <conditionalFormatting sqref="D7">
    <cfRule type="cellIs" dxfId="3252" priority="3220" operator="lessThan">
      <formula>0</formula>
    </cfRule>
  </conditionalFormatting>
  <conditionalFormatting sqref="D7">
    <cfRule type="cellIs" dxfId="3251" priority="3219" operator="lessThan">
      <formula>0</formula>
    </cfRule>
  </conditionalFormatting>
  <conditionalFormatting sqref="D7">
    <cfRule type="cellIs" dxfId="3250" priority="3218" operator="lessThan">
      <formula>0</formula>
    </cfRule>
  </conditionalFormatting>
  <conditionalFormatting sqref="D7">
    <cfRule type="cellIs" dxfId="3249" priority="3217" operator="lessThan">
      <formula>0</formula>
    </cfRule>
  </conditionalFormatting>
  <conditionalFormatting sqref="D7">
    <cfRule type="cellIs" dxfId="3248" priority="3216" operator="lessThan">
      <formula>0</formula>
    </cfRule>
  </conditionalFormatting>
  <conditionalFormatting sqref="D7">
    <cfRule type="cellIs" dxfId="3247" priority="3215" operator="lessThan">
      <formula>0</formula>
    </cfRule>
  </conditionalFormatting>
  <conditionalFormatting sqref="D7">
    <cfRule type="cellIs" dxfId="3246" priority="3214" operator="lessThan">
      <formula>0</formula>
    </cfRule>
  </conditionalFormatting>
  <conditionalFormatting sqref="D7">
    <cfRule type="cellIs" dxfId="3245" priority="3213" operator="lessThan">
      <formula>0</formula>
    </cfRule>
  </conditionalFormatting>
  <conditionalFormatting sqref="D7">
    <cfRule type="cellIs" dxfId="3244" priority="3212" operator="lessThan">
      <formula>0</formula>
    </cfRule>
  </conditionalFormatting>
  <conditionalFormatting sqref="D7">
    <cfRule type="cellIs" dxfId="3243" priority="3211" operator="lessThan">
      <formula>0</formula>
    </cfRule>
  </conditionalFormatting>
  <conditionalFormatting sqref="D7">
    <cfRule type="cellIs" dxfId="3242" priority="3210" operator="lessThan">
      <formula>0</formula>
    </cfRule>
  </conditionalFormatting>
  <conditionalFormatting sqref="D7">
    <cfRule type="cellIs" dxfId="3241" priority="3209" operator="lessThan">
      <formula>0</formula>
    </cfRule>
  </conditionalFormatting>
  <conditionalFormatting sqref="D7">
    <cfRule type="cellIs" dxfId="3240" priority="3208" operator="lessThan">
      <formula>0</formula>
    </cfRule>
  </conditionalFormatting>
  <conditionalFormatting sqref="D7">
    <cfRule type="cellIs" dxfId="3239" priority="3207" operator="lessThan">
      <formula>0</formula>
    </cfRule>
  </conditionalFormatting>
  <conditionalFormatting sqref="D7">
    <cfRule type="cellIs" dxfId="3238" priority="3206" operator="lessThan">
      <formula>0</formula>
    </cfRule>
  </conditionalFormatting>
  <conditionalFormatting sqref="D7">
    <cfRule type="cellIs" dxfId="3237" priority="3205" operator="lessThan">
      <formula>0</formula>
    </cfRule>
  </conditionalFormatting>
  <conditionalFormatting sqref="D7">
    <cfRule type="cellIs" dxfId="3236" priority="3204" operator="lessThan">
      <formula>0</formula>
    </cfRule>
  </conditionalFormatting>
  <conditionalFormatting sqref="D7">
    <cfRule type="cellIs" dxfId="3235" priority="3203" operator="lessThan">
      <formula>0</formula>
    </cfRule>
  </conditionalFormatting>
  <conditionalFormatting sqref="D7">
    <cfRule type="cellIs" dxfId="3234" priority="3202" operator="lessThan">
      <formula>0</formula>
    </cfRule>
  </conditionalFormatting>
  <conditionalFormatting sqref="D7">
    <cfRule type="cellIs" dxfId="3233" priority="3201" operator="lessThan">
      <formula>0</formula>
    </cfRule>
  </conditionalFormatting>
  <conditionalFormatting sqref="D7">
    <cfRule type="cellIs" dxfId="3232" priority="3200" operator="lessThan">
      <formula>0</formula>
    </cfRule>
  </conditionalFormatting>
  <conditionalFormatting sqref="D7">
    <cfRule type="cellIs" dxfId="3231" priority="3199" operator="lessThan">
      <formula>0</formula>
    </cfRule>
  </conditionalFormatting>
  <conditionalFormatting sqref="D7">
    <cfRule type="cellIs" dxfId="3230" priority="3198" operator="lessThan">
      <formula>0</formula>
    </cfRule>
  </conditionalFormatting>
  <conditionalFormatting sqref="D7">
    <cfRule type="cellIs" dxfId="3229" priority="3197" operator="lessThan">
      <formula>0</formula>
    </cfRule>
  </conditionalFormatting>
  <conditionalFormatting sqref="D7">
    <cfRule type="cellIs" dxfId="3228" priority="3196" operator="lessThan">
      <formula>0</formula>
    </cfRule>
  </conditionalFormatting>
  <conditionalFormatting sqref="D7">
    <cfRule type="cellIs" dxfId="3227" priority="3195" operator="lessThan">
      <formula>0</formula>
    </cfRule>
  </conditionalFormatting>
  <conditionalFormatting sqref="D7">
    <cfRule type="cellIs" dxfId="3226" priority="3194" operator="lessThan">
      <formula>0</formula>
    </cfRule>
  </conditionalFormatting>
  <conditionalFormatting sqref="D7">
    <cfRule type="cellIs" dxfId="3225" priority="3193" operator="lessThan">
      <formula>0</formula>
    </cfRule>
  </conditionalFormatting>
  <conditionalFormatting sqref="D7">
    <cfRule type="cellIs" dxfId="3224" priority="3192" operator="lessThan">
      <formula>0</formula>
    </cfRule>
  </conditionalFormatting>
  <conditionalFormatting sqref="D7">
    <cfRule type="cellIs" dxfId="3223" priority="3191" operator="lessThan">
      <formula>0</formula>
    </cfRule>
  </conditionalFormatting>
  <conditionalFormatting sqref="D7">
    <cfRule type="cellIs" dxfId="3222" priority="3190" operator="lessThan">
      <formula>0</formula>
    </cfRule>
  </conditionalFormatting>
  <conditionalFormatting sqref="D7">
    <cfRule type="cellIs" dxfId="3221" priority="3189" operator="lessThan">
      <formula>0</formula>
    </cfRule>
  </conditionalFormatting>
  <conditionalFormatting sqref="D7">
    <cfRule type="cellIs" dxfId="3220" priority="3188" operator="lessThan">
      <formula>0</formula>
    </cfRule>
  </conditionalFormatting>
  <conditionalFormatting sqref="D7">
    <cfRule type="cellIs" dxfId="3219" priority="3187" operator="lessThan">
      <formula>0</formula>
    </cfRule>
  </conditionalFormatting>
  <conditionalFormatting sqref="D7">
    <cfRule type="cellIs" dxfId="3218" priority="3186" operator="lessThan">
      <formula>0</formula>
    </cfRule>
  </conditionalFormatting>
  <conditionalFormatting sqref="D7">
    <cfRule type="cellIs" dxfId="3217" priority="3185" operator="lessThan">
      <formula>0</formula>
    </cfRule>
  </conditionalFormatting>
  <conditionalFormatting sqref="D7">
    <cfRule type="cellIs" dxfId="3216" priority="3184" operator="lessThan">
      <formula>0</formula>
    </cfRule>
  </conditionalFormatting>
  <conditionalFormatting sqref="D7">
    <cfRule type="cellIs" dxfId="3215" priority="3183" operator="lessThan">
      <formula>0</formula>
    </cfRule>
  </conditionalFormatting>
  <conditionalFormatting sqref="D7">
    <cfRule type="cellIs" dxfId="3214" priority="3182" operator="lessThan">
      <formula>0</formula>
    </cfRule>
  </conditionalFormatting>
  <conditionalFormatting sqref="D7">
    <cfRule type="cellIs" dxfId="3213" priority="3181" operator="lessThan">
      <formula>0</formula>
    </cfRule>
  </conditionalFormatting>
  <conditionalFormatting sqref="D7">
    <cfRule type="cellIs" dxfId="3212" priority="3180" operator="lessThan">
      <formula>0</formula>
    </cfRule>
  </conditionalFormatting>
  <conditionalFormatting sqref="D7">
    <cfRule type="cellIs" dxfId="3211" priority="3179" operator="lessThan">
      <formula>0</formula>
    </cfRule>
  </conditionalFormatting>
  <conditionalFormatting sqref="D7">
    <cfRule type="cellIs" dxfId="3210" priority="3178" operator="lessThan">
      <formula>0</formula>
    </cfRule>
  </conditionalFormatting>
  <conditionalFormatting sqref="D7">
    <cfRule type="cellIs" dxfId="3209" priority="3177" operator="lessThan">
      <formula>0</formula>
    </cfRule>
  </conditionalFormatting>
  <conditionalFormatting sqref="D7">
    <cfRule type="cellIs" dxfId="3208" priority="3176" operator="lessThan">
      <formula>0</formula>
    </cfRule>
  </conditionalFormatting>
  <conditionalFormatting sqref="D7">
    <cfRule type="cellIs" dxfId="3207" priority="3175" operator="lessThan">
      <formula>0</formula>
    </cfRule>
  </conditionalFormatting>
  <conditionalFormatting sqref="D7">
    <cfRule type="cellIs" dxfId="3206" priority="3174" operator="lessThan">
      <formula>0</formula>
    </cfRule>
  </conditionalFormatting>
  <conditionalFormatting sqref="D7">
    <cfRule type="cellIs" dxfId="3205" priority="3173" operator="lessThan">
      <formula>0</formula>
    </cfRule>
  </conditionalFormatting>
  <conditionalFormatting sqref="D7">
    <cfRule type="cellIs" dxfId="3204" priority="3172" operator="lessThan">
      <formula>0</formula>
    </cfRule>
  </conditionalFormatting>
  <conditionalFormatting sqref="D7">
    <cfRule type="cellIs" dxfId="3203" priority="3171" operator="lessThan">
      <formula>0</formula>
    </cfRule>
  </conditionalFormatting>
  <conditionalFormatting sqref="D7">
    <cfRule type="cellIs" dxfId="3202" priority="3170" operator="lessThan">
      <formula>0</formula>
    </cfRule>
  </conditionalFormatting>
  <conditionalFormatting sqref="D7">
    <cfRule type="cellIs" dxfId="3201" priority="3169" operator="lessThan">
      <formula>0</formula>
    </cfRule>
  </conditionalFormatting>
  <conditionalFormatting sqref="D7">
    <cfRule type="cellIs" dxfId="3200" priority="3168" operator="lessThan">
      <formula>0</formula>
    </cfRule>
  </conditionalFormatting>
  <conditionalFormatting sqref="D7">
    <cfRule type="cellIs" dxfId="3199" priority="3167" operator="lessThan">
      <formula>0</formula>
    </cfRule>
  </conditionalFormatting>
  <conditionalFormatting sqref="D7">
    <cfRule type="cellIs" dxfId="3198" priority="3166" operator="lessThan">
      <formula>0</formula>
    </cfRule>
  </conditionalFormatting>
  <conditionalFormatting sqref="D7">
    <cfRule type="cellIs" dxfId="3197" priority="3165" operator="lessThan">
      <formula>0</formula>
    </cfRule>
  </conditionalFormatting>
  <conditionalFormatting sqref="D7">
    <cfRule type="cellIs" dxfId="3196" priority="3164" operator="lessThan">
      <formula>0</formula>
    </cfRule>
  </conditionalFormatting>
  <conditionalFormatting sqref="D7">
    <cfRule type="cellIs" dxfId="3195" priority="3163" operator="lessThan">
      <formula>0</formula>
    </cfRule>
  </conditionalFormatting>
  <conditionalFormatting sqref="D7">
    <cfRule type="cellIs" dxfId="3194" priority="3162" operator="lessThan">
      <formula>0</formula>
    </cfRule>
  </conditionalFormatting>
  <conditionalFormatting sqref="D7">
    <cfRule type="cellIs" dxfId="3193" priority="3161" operator="lessThan">
      <formula>0</formula>
    </cfRule>
  </conditionalFormatting>
  <conditionalFormatting sqref="D7">
    <cfRule type="cellIs" dxfId="3192" priority="3160" operator="lessThan">
      <formula>0</formula>
    </cfRule>
  </conditionalFormatting>
  <conditionalFormatting sqref="D7">
    <cfRule type="cellIs" dxfId="3191" priority="3159" operator="lessThan">
      <formula>0</formula>
    </cfRule>
  </conditionalFormatting>
  <conditionalFormatting sqref="D7">
    <cfRule type="cellIs" dxfId="3190" priority="3158" operator="lessThan">
      <formula>0</formula>
    </cfRule>
  </conditionalFormatting>
  <conditionalFormatting sqref="D7">
    <cfRule type="cellIs" dxfId="3189" priority="3157" operator="lessThan">
      <formula>0</formula>
    </cfRule>
  </conditionalFormatting>
  <conditionalFormatting sqref="D7">
    <cfRule type="cellIs" dxfId="3188" priority="3156" operator="lessThan">
      <formula>0</formula>
    </cfRule>
  </conditionalFormatting>
  <conditionalFormatting sqref="D7">
    <cfRule type="cellIs" dxfId="3187" priority="3155" operator="lessThan">
      <formula>0</formula>
    </cfRule>
  </conditionalFormatting>
  <conditionalFormatting sqref="D7">
    <cfRule type="cellIs" dxfId="3186" priority="3154" operator="lessThan">
      <formula>0</formula>
    </cfRule>
  </conditionalFormatting>
  <conditionalFormatting sqref="D7">
    <cfRule type="cellIs" dxfId="3185" priority="3153" operator="lessThan">
      <formula>0</formula>
    </cfRule>
  </conditionalFormatting>
  <conditionalFormatting sqref="D7">
    <cfRule type="cellIs" dxfId="3184" priority="3152" operator="lessThan">
      <formula>0</formula>
    </cfRule>
  </conditionalFormatting>
  <conditionalFormatting sqref="D7">
    <cfRule type="cellIs" dxfId="3183" priority="3151" operator="lessThan">
      <formula>0</formula>
    </cfRule>
  </conditionalFormatting>
  <conditionalFormatting sqref="D7">
    <cfRule type="cellIs" dxfId="3182" priority="3150" operator="lessThan">
      <formula>0</formula>
    </cfRule>
  </conditionalFormatting>
  <conditionalFormatting sqref="D7">
    <cfRule type="cellIs" dxfId="3181" priority="3149" operator="lessThan">
      <formula>0</formula>
    </cfRule>
  </conditionalFormatting>
  <conditionalFormatting sqref="D7">
    <cfRule type="cellIs" dxfId="3180" priority="3148" operator="lessThan">
      <formula>0</formula>
    </cfRule>
  </conditionalFormatting>
  <conditionalFormatting sqref="D7">
    <cfRule type="cellIs" dxfId="3179" priority="3147" operator="lessThan">
      <formula>0</formula>
    </cfRule>
  </conditionalFormatting>
  <conditionalFormatting sqref="D7">
    <cfRule type="cellIs" dxfId="3178" priority="3146" operator="lessThan">
      <formula>0</formula>
    </cfRule>
  </conditionalFormatting>
  <conditionalFormatting sqref="D7">
    <cfRule type="cellIs" dxfId="3177" priority="3145" operator="lessThan">
      <formula>0</formula>
    </cfRule>
  </conditionalFormatting>
  <conditionalFormatting sqref="D7">
    <cfRule type="cellIs" dxfId="3176" priority="3144" operator="lessThan">
      <formula>0</formula>
    </cfRule>
  </conditionalFormatting>
  <conditionalFormatting sqref="D7">
    <cfRule type="cellIs" dxfId="3175" priority="3143" operator="lessThan">
      <formula>0</formula>
    </cfRule>
  </conditionalFormatting>
  <conditionalFormatting sqref="D7">
    <cfRule type="cellIs" dxfId="3174" priority="3142" operator="lessThan">
      <formula>0</formula>
    </cfRule>
  </conditionalFormatting>
  <conditionalFormatting sqref="D7">
    <cfRule type="cellIs" dxfId="3173" priority="3141" operator="lessThan">
      <formula>0</formula>
    </cfRule>
  </conditionalFormatting>
  <conditionalFormatting sqref="D7">
    <cfRule type="cellIs" dxfId="3172" priority="3140" operator="lessThan">
      <formula>0</formula>
    </cfRule>
  </conditionalFormatting>
  <conditionalFormatting sqref="D7">
    <cfRule type="cellIs" dxfId="3171" priority="3139" operator="lessThan">
      <formula>0</formula>
    </cfRule>
  </conditionalFormatting>
  <conditionalFormatting sqref="D7">
    <cfRule type="cellIs" dxfId="3170" priority="3138" operator="lessThan">
      <formula>0</formula>
    </cfRule>
  </conditionalFormatting>
  <conditionalFormatting sqref="D7">
    <cfRule type="cellIs" dxfId="3169" priority="3137" operator="lessThan">
      <formula>0</formula>
    </cfRule>
  </conditionalFormatting>
  <conditionalFormatting sqref="D7">
    <cfRule type="cellIs" dxfId="3168" priority="3136" operator="lessThan">
      <formula>0</formula>
    </cfRule>
  </conditionalFormatting>
  <conditionalFormatting sqref="D7">
    <cfRule type="cellIs" dxfId="3167" priority="3135" operator="lessThan">
      <formula>0</formula>
    </cfRule>
  </conditionalFormatting>
  <conditionalFormatting sqref="D7">
    <cfRule type="cellIs" dxfId="3166" priority="3134" operator="lessThan">
      <formula>0</formula>
    </cfRule>
  </conditionalFormatting>
  <conditionalFormatting sqref="D7">
    <cfRule type="cellIs" dxfId="3165" priority="3133" operator="lessThan">
      <formula>0</formula>
    </cfRule>
  </conditionalFormatting>
  <conditionalFormatting sqref="D7">
    <cfRule type="cellIs" dxfId="3164" priority="3132" operator="lessThan">
      <formula>0</formula>
    </cfRule>
  </conditionalFormatting>
  <conditionalFormatting sqref="D7">
    <cfRule type="cellIs" dxfId="3163" priority="3131" operator="lessThan">
      <formula>0</formula>
    </cfRule>
  </conditionalFormatting>
  <conditionalFormatting sqref="D7">
    <cfRule type="cellIs" dxfId="3162" priority="3130" operator="lessThan">
      <formula>0</formula>
    </cfRule>
  </conditionalFormatting>
  <conditionalFormatting sqref="D7">
    <cfRule type="cellIs" dxfId="3161" priority="3129" operator="lessThan">
      <formula>0</formula>
    </cfRule>
  </conditionalFormatting>
  <conditionalFormatting sqref="D7">
    <cfRule type="cellIs" dxfId="3160" priority="3128" operator="lessThan">
      <formula>0</formula>
    </cfRule>
  </conditionalFormatting>
  <conditionalFormatting sqref="D7">
    <cfRule type="cellIs" dxfId="3159" priority="3127" operator="lessThan">
      <formula>0</formula>
    </cfRule>
  </conditionalFormatting>
  <conditionalFormatting sqref="D7">
    <cfRule type="cellIs" dxfId="3158" priority="3126" operator="lessThan">
      <formula>0</formula>
    </cfRule>
  </conditionalFormatting>
  <conditionalFormatting sqref="D7">
    <cfRule type="cellIs" dxfId="3157" priority="3125" operator="lessThan">
      <formula>0</formula>
    </cfRule>
  </conditionalFormatting>
  <conditionalFormatting sqref="D7">
    <cfRule type="cellIs" dxfId="3156" priority="3124" operator="lessThan">
      <formula>0</formula>
    </cfRule>
  </conditionalFormatting>
  <conditionalFormatting sqref="D7">
    <cfRule type="cellIs" dxfId="3155" priority="3123" operator="lessThan">
      <formula>0</formula>
    </cfRule>
  </conditionalFormatting>
  <conditionalFormatting sqref="D7">
    <cfRule type="cellIs" dxfId="3154" priority="3122" operator="lessThan">
      <formula>0</formula>
    </cfRule>
  </conditionalFormatting>
  <conditionalFormatting sqref="D7">
    <cfRule type="cellIs" dxfId="3153" priority="3121" operator="lessThan">
      <formula>0</formula>
    </cfRule>
  </conditionalFormatting>
  <conditionalFormatting sqref="D7">
    <cfRule type="cellIs" dxfId="3152" priority="3120" operator="lessThan">
      <formula>0</formula>
    </cfRule>
  </conditionalFormatting>
  <conditionalFormatting sqref="D7">
    <cfRule type="cellIs" dxfId="3151" priority="3119" operator="lessThan">
      <formula>0</formula>
    </cfRule>
  </conditionalFormatting>
  <conditionalFormatting sqref="D7">
    <cfRule type="cellIs" dxfId="3150" priority="3118" operator="lessThan">
      <formula>0</formula>
    </cfRule>
  </conditionalFormatting>
  <conditionalFormatting sqref="D7">
    <cfRule type="cellIs" dxfId="3149" priority="3117" operator="lessThan">
      <formula>0</formula>
    </cfRule>
  </conditionalFormatting>
  <conditionalFormatting sqref="D7">
    <cfRule type="cellIs" dxfId="3148" priority="3116" operator="lessThan">
      <formula>0</formula>
    </cfRule>
  </conditionalFormatting>
  <conditionalFormatting sqref="D7">
    <cfRule type="cellIs" dxfId="3147" priority="3115" operator="lessThan">
      <formula>0</formula>
    </cfRule>
  </conditionalFormatting>
  <conditionalFormatting sqref="D7">
    <cfRule type="cellIs" dxfId="3146" priority="3114" operator="lessThan">
      <formula>0</formula>
    </cfRule>
  </conditionalFormatting>
  <conditionalFormatting sqref="D7">
    <cfRule type="cellIs" dxfId="3145" priority="3113" operator="lessThan">
      <formula>0</formula>
    </cfRule>
  </conditionalFormatting>
  <conditionalFormatting sqref="D7">
    <cfRule type="cellIs" dxfId="3144" priority="3112" operator="lessThan">
      <formula>0</formula>
    </cfRule>
  </conditionalFormatting>
  <conditionalFormatting sqref="D7">
    <cfRule type="cellIs" dxfId="3143" priority="3111" operator="lessThan">
      <formula>0</formula>
    </cfRule>
  </conditionalFormatting>
  <conditionalFormatting sqref="D7">
    <cfRule type="cellIs" dxfId="3142" priority="3110" operator="lessThan">
      <formula>0</formula>
    </cfRule>
  </conditionalFormatting>
  <conditionalFormatting sqref="D7">
    <cfRule type="cellIs" dxfId="3141" priority="3109" operator="lessThan">
      <formula>0</formula>
    </cfRule>
  </conditionalFormatting>
  <conditionalFormatting sqref="D7">
    <cfRule type="cellIs" dxfId="3140" priority="3108" operator="lessThan">
      <formula>0</formula>
    </cfRule>
  </conditionalFormatting>
  <conditionalFormatting sqref="D7">
    <cfRule type="cellIs" dxfId="3139" priority="3107" operator="lessThan">
      <formula>0</formula>
    </cfRule>
  </conditionalFormatting>
  <conditionalFormatting sqref="D7">
    <cfRule type="cellIs" dxfId="3138" priority="3106" operator="lessThan">
      <formula>0</formula>
    </cfRule>
  </conditionalFormatting>
  <conditionalFormatting sqref="D7">
    <cfRule type="cellIs" dxfId="3137" priority="3105" operator="lessThan">
      <formula>0</formula>
    </cfRule>
  </conditionalFormatting>
  <conditionalFormatting sqref="D7">
    <cfRule type="cellIs" dxfId="3136" priority="3104" operator="lessThan">
      <formula>0</formula>
    </cfRule>
  </conditionalFormatting>
  <conditionalFormatting sqref="D7">
    <cfRule type="cellIs" dxfId="3135" priority="3103" operator="lessThan">
      <formula>0</formula>
    </cfRule>
  </conditionalFormatting>
  <conditionalFormatting sqref="D7">
    <cfRule type="cellIs" dxfId="3134" priority="3102" operator="lessThan">
      <formula>0</formula>
    </cfRule>
  </conditionalFormatting>
  <conditionalFormatting sqref="D7">
    <cfRule type="cellIs" dxfId="3133" priority="3101" operator="lessThan">
      <formula>0</formula>
    </cfRule>
  </conditionalFormatting>
  <conditionalFormatting sqref="D7">
    <cfRule type="cellIs" dxfId="3132" priority="3100" operator="lessThan">
      <formula>0</formula>
    </cfRule>
  </conditionalFormatting>
  <conditionalFormatting sqref="D7">
    <cfRule type="cellIs" dxfId="3131" priority="3099" operator="lessThan">
      <formula>0</formula>
    </cfRule>
  </conditionalFormatting>
  <conditionalFormatting sqref="D7">
    <cfRule type="cellIs" dxfId="3130" priority="3098" operator="lessThan">
      <formula>0</formula>
    </cfRule>
  </conditionalFormatting>
  <conditionalFormatting sqref="D7">
    <cfRule type="cellIs" dxfId="3129" priority="3097" operator="lessThan">
      <formula>0</formula>
    </cfRule>
  </conditionalFormatting>
  <conditionalFormatting sqref="D7">
    <cfRule type="cellIs" dxfId="3128" priority="3096" operator="lessThan">
      <formula>0</formula>
    </cfRule>
  </conditionalFormatting>
  <conditionalFormatting sqref="D7">
    <cfRule type="cellIs" dxfId="3127" priority="3095" operator="lessThan">
      <formula>0</formula>
    </cfRule>
  </conditionalFormatting>
  <conditionalFormatting sqref="D7">
    <cfRule type="cellIs" dxfId="3126" priority="3094" operator="lessThan">
      <formula>0</formula>
    </cfRule>
  </conditionalFormatting>
  <conditionalFormatting sqref="D7">
    <cfRule type="cellIs" dxfId="3125" priority="3093" operator="lessThan">
      <formula>0</formula>
    </cfRule>
  </conditionalFormatting>
  <conditionalFormatting sqref="D7">
    <cfRule type="cellIs" dxfId="3124" priority="3092" operator="lessThan">
      <formula>0</formula>
    </cfRule>
  </conditionalFormatting>
  <conditionalFormatting sqref="D7">
    <cfRule type="cellIs" dxfId="3123" priority="3091" operator="lessThan">
      <formula>0</formula>
    </cfRule>
  </conditionalFormatting>
  <conditionalFormatting sqref="D7">
    <cfRule type="cellIs" dxfId="3122" priority="3090" operator="lessThan">
      <formula>0</formula>
    </cfRule>
  </conditionalFormatting>
  <conditionalFormatting sqref="D7">
    <cfRule type="cellIs" dxfId="3121" priority="3089" operator="lessThan">
      <formula>0</formula>
    </cfRule>
  </conditionalFormatting>
  <conditionalFormatting sqref="D7">
    <cfRule type="cellIs" dxfId="3120" priority="3088" operator="lessThan">
      <formula>0</formula>
    </cfRule>
  </conditionalFormatting>
  <conditionalFormatting sqref="D7">
    <cfRule type="cellIs" dxfId="3119" priority="3087" operator="lessThan">
      <formula>0</formula>
    </cfRule>
  </conditionalFormatting>
  <conditionalFormatting sqref="D7">
    <cfRule type="cellIs" dxfId="3118" priority="3086" operator="lessThan">
      <formula>0</formula>
    </cfRule>
  </conditionalFormatting>
  <conditionalFormatting sqref="D7">
    <cfRule type="cellIs" dxfId="3117" priority="3085" operator="lessThan">
      <formula>0</formula>
    </cfRule>
  </conditionalFormatting>
  <conditionalFormatting sqref="D7">
    <cfRule type="cellIs" dxfId="3116" priority="3084" operator="lessThan">
      <formula>0</formula>
    </cfRule>
  </conditionalFormatting>
  <conditionalFormatting sqref="D7">
    <cfRule type="cellIs" dxfId="3115" priority="3083" operator="lessThan">
      <formula>0</formula>
    </cfRule>
  </conditionalFormatting>
  <conditionalFormatting sqref="D7">
    <cfRule type="cellIs" dxfId="3114" priority="3082" operator="lessThan">
      <formula>0</formula>
    </cfRule>
  </conditionalFormatting>
  <conditionalFormatting sqref="D7">
    <cfRule type="cellIs" dxfId="3113" priority="3081" operator="lessThan">
      <formula>0</formula>
    </cfRule>
  </conditionalFormatting>
  <conditionalFormatting sqref="D7">
    <cfRule type="cellIs" dxfId="3112" priority="3080" operator="lessThan">
      <formula>0</formula>
    </cfRule>
  </conditionalFormatting>
  <conditionalFormatting sqref="D7">
    <cfRule type="cellIs" dxfId="3111" priority="3079" operator="lessThan">
      <formula>0</formula>
    </cfRule>
  </conditionalFormatting>
  <conditionalFormatting sqref="D7">
    <cfRule type="cellIs" dxfId="3110" priority="3078" operator="lessThan">
      <formula>0</formula>
    </cfRule>
  </conditionalFormatting>
  <conditionalFormatting sqref="D7">
    <cfRule type="cellIs" dxfId="3109" priority="3077" operator="lessThan">
      <formula>0</formula>
    </cfRule>
  </conditionalFormatting>
  <conditionalFormatting sqref="D7">
    <cfRule type="cellIs" dxfId="3108" priority="3076" operator="lessThan">
      <formula>0</formula>
    </cfRule>
  </conditionalFormatting>
  <conditionalFormatting sqref="D7">
    <cfRule type="cellIs" dxfId="3107" priority="3075" operator="lessThan">
      <formula>0</formula>
    </cfRule>
  </conditionalFormatting>
  <conditionalFormatting sqref="D7">
    <cfRule type="cellIs" dxfId="3106" priority="3074" operator="lessThan">
      <formula>0</formula>
    </cfRule>
  </conditionalFormatting>
  <conditionalFormatting sqref="D7">
    <cfRule type="cellIs" dxfId="3105" priority="3073" operator="lessThan">
      <formula>0</formula>
    </cfRule>
  </conditionalFormatting>
  <conditionalFormatting sqref="D7">
    <cfRule type="cellIs" dxfId="3104" priority="3072" operator="lessThan">
      <formula>0</formula>
    </cfRule>
  </conditionalFormatting>
  <conditionalFormatting sqref="D7">
    <cfRule type="cellIs" dxfId="3103" priority="3071" operator="lessThan">
      <formula>0</formula>
    </cfRule>
  </conditionalFormatting>
  <conditionalFormatting sqref="D7">
    <cfRule type="cellIs" dxfId="3102" priority="3070" operator="lessThan">
      <formula>0</formula>
    </cfRule>
  </conditionalFormatting>
  <conditionalFormatting sqref="D7">
    <cfRule type="cellIs" dxfId="3101" priority="3069" operator="lessThan">
      <formula>0</formula>
    </cfRule>
  </conditionalFormatting>
  <conditionalFormatting sqref="D7">
    <cfRule type="cellIs" dxfId="3100" priority="3068" operator="lessThan">
      <formula>0</formula>
    </cfRule>
  </conditionalFormatting>
  <conditionalFormatting sqref="D7">
    <cfRule type="cellIs" dxfId="3099" priority="3067" operator="lessThan">
      <formula>0</formula>
    </cfRule>
  </conditionalFormatting>
  <conditionalFormatting sqref="D7">
    <cfRule type="cellIs" dxfId="3098" priority="3066" operator="lessThan">
      <formula>0</formula>
    </cfRule>
  </conditionalFormatting>
  <conditionalFormatting sqref="D7">
    <cfRule type="cellIs" dxfId="3097" priority="3065" operator="lessThan">
      <formula>0</formula>
    </cfRule>
  </conditionalFormatting>
  <conditionalFormatting sqref="D7">
    <cfRule type="cellIs" dxfId="3096" priority="3064" operator="lessThan">
      <formula>0</formula>
    </cfRule>
  </conditionalFormatting>
  <conditionalFormatting sqref="D7">
    <cfRule type="cellIs" dxfId="3095" priority="3063" operator="lessThan">
      <formula>0</formula>
    </cfRule>
  </conditionalFormatting>
  <conditionalFormatting sqref="D7">
    <cfRule type="cellIs" dxfId="3094" priority="3062" operator="lessThan">
      <formula>0</formula>
    </cfRule>
  </conditionalFormatting>
  <conditionalFormatting sqref="D7">
    <cfRule type="cellIs" dxfId="3093" priority="3061" operator="lessThan">
      <formula>0</formula>
    </cfRule>
  </conditionalFormatting>
  <conditionalFormatting sqref="D7">
    <cfRule type="cellIs" dxfId="3092" priority="3060" operator="lessThan">
      <formula>0</formula>
    </cfRule>
  </conditionalFormatting>
  <conditionalFormatting sqref="D7">
    <cfRule type="cellIs" dxfId="3091" priority="3059" operator="lessThan">
      <formula>0</formula>
    </cfRule>
  </conditionalFormatting>
  <conditionalFormatting sqref="D7">
    <cfRule type="cellIs" dxfId="3090" priority="3058" operator="lessThan">
      <formula>0</formula>
    </cfRule>
  </conditionalFormatting>
  <conditionalFormatting sqref="D7">
    <cfRule type="cellIs" dxfId="3089" priority="3057" operator="lessThan">
      <formula>0</formula>
    </cfRule>
  </conditionalFormatting>
  <conditionalFormatting sqref="D7">
    <cfRule type="cellIs" dxfId="3088" priority="3056" operator="lessThan">
      <formula>0</formula>
    </cfRule>
  </conditionalFormatting>
  <conditionalFormatting sqref="D7">
    <cfRule type="cellIs" dxfId="3087" priority="3055" operator="lessThan">
      <formula>0</formula>
    </cfRule>
  </conditionalFormatting>
  <conditionalFormatting sqref="D7">
    <cfRule type="cellIs" dxfId="3086" priority="3054" operator="lessThan">
      <formula>0</formula>
    </cfRule>
  </conditionalFormatting>
  <conditionalFormatting sqref="D7">
    <cfRule type="cellIs" dxfId="3085" priority="3053" operator="lessThan">
      <formula>0</formula>
    </cfRule>
  </conditionalFormatting>
  <conditionalFormatting sqref="D7">
    <cfRule type="cellIs" dxfId="3084" priority="3052" operator="lessThan">
      <formula>0</formula>
    </cfRule>
  </conditionalFormatting>
  <conditionalFormatting sqref="D7">
    <cfRule type="cellIs" dxfId="3083" priority="3051" operator="lessThan">
      <formula>0</formula>
    </cfRule>
  </conditionalFormatting>
  <conditionalFormatting sqref="D7">
    <cfRule type="cellIs" dxfId="3082" priority="3050" operator="lessThan">
      <formula>0</formula>
    </cfRule>
  </conditionalFormatting>
  <conditionalFormatting sqref="D7">
    <cfRule type="cellIs" dxfId="3081" priority="3049" operator="lessThan">
      <formula>0</formula>
    </cfRule>
  </conditionalFormatting>
  <conditionalFormatting sqref="D7">
    <cfRule type="cellIs" dxfId="3080" priority="3048" operator="lessThan">
      <formula>0</formula>
    </cfRule>
  </conditionalFormatting>
  <conditionalFormatting sqref="D7">
    <cfRule type="cellIs" dxfId="3079" priority="3047" operator="lessThan">
      <formula>0</formula>
    </cfRule>
  </conditionalFormatting>
  <conditionalFormatting sqref="D7">
    <cfRule type="cellIs" dxfId="3078" priority="3046" operator="lessThan">
      <formula>0</formula>
    </cfRule>
  </conditionalFormatting>
  <conditionalFormatting sqref="D7">
    <cfRule type="cellIs" dxfId="3077" priority="3045" operator="lessThan">
      <formula>0</formula>
    </cfRule>
  </conditionalFormatting>
  <conditionalFormatting sqref="D7">
    <cfRule type="cellIs" dxfId="3076" priority="3044" operator="lessThan">
      <formula>0</formula>
    </cfRule>
  </conditionalFormatting>
  <conditionalFormatting sqref="D7">
    <cfRule type="cellIs" dxfId="3075" priority="3043" operator="lessThan">
      <formula>0</formula>
    </cfRule>
  </conditionalFormatting>
  <conditionalFormatting sqref="D7">
    <cfRule type="cellIs" dxfId="3074" priority="3042" operator="lessThan">
      <formula>0</formula>
    </cfRule>
  </conditionalFormatting>
  <conditionalFormatting sqref="D7">
    <cfRule type="cellIs" dxfId="3073" priority="3041" operator="lessThan">
      <formula>0</formula>
    </cfRule>
  </conditionalFormatting>
  <conditionalFormatting sqref="D7">
    <cfRule type="cellIs" dxfId="3072" priority="3040" operator="lessThan">
      <formula>0</formula>
    </cfRule>
  </conditionalFormatting>
  <conditionalFormatting sqref="D7">
    <cfRule type="cellIs" dxfId="3071" priority="3039" operator="lessThan">
      <formula>0</formula>
    </cfRule>
  </conditionalFormatting>
  <conditionalFormatting sqref="D7">
    <cfRule type="cellIs" dxfId="3070" priority="3038" operator="lessThan">
      <formula>0</formula>
    </cfRule>
  </conditionalFormatting>
  <conditionalFormatting sqref="D7">
    <cfRule type="cellIs" dxfId="3069" priority="3037" operator="lessThan">
      <formula>0</formula>
    </cfRule>
  </conditionalFormatting>
  <conditionalFormatting sqref="D7">
    <cfRule type="cellIs" dxfId="3068" priority="3036" operator="lessThan">
      <formula>0</formula>
    </cfRule>
  </conditionalFormatting>
  <conditionalFormatting sqref="D7">
    <cfRule type="cellIs" dxfId="3067" priority="3035" operator="lessThan">
      <formula>0</formula>
    </cfRule>
  </conditionalFormatting>
  <conditionalFormatting sqref="D7">
    <cfRule type="cellIs" dxfId="3066" priority="3034" operator="lessThan">
      <formula>0</formula>
    </cfRule>
  </conditionalFormatting>
  <conditionalFormatting sqref="D7">
    <cfRule type="cellIs" dxfId="3065" priority="3033" operator="lessThan">
      <formula>0</formula>
    </cfRule>
  </conditionalFormatting>
  <conditionalFormatting sqref="D7">
    <cfRule type="cellIs" dxfId="3064" priority="3032" operator="lessThan">
      <formula>0</formula>
    </cfRule>
  </conditionalFormatting>
  <conditionalFormatting sqref="D7">
    <cfRule type="cellIs" dxfId="3063" priority="3031" operator="lessThan">
      <formula>0</formula>
    </cfRule>
  </conditionalFormatting>
  <conditionalFormatting sqref="D7">
    <cfRule type="cellIs" dxfId="3062" priority="3030" operator="lessThan">
      <formula>0</formula>
    </cfRule>
  </conditionalFormatting>
  <conditionalFormatting sqref="D7">
    <cfRule type="cellIs" dxfId="3061" priority="3029" operator="lessThan">
      <formula>0</formula>
    </cfRule>
  </conditionalFormatting>
  <conditionalFormatting sqref="D7">
    <cfRule type="cellIs" dxfId="3060" priority="3028" operator="lessThan">
      <formula>0</formula>
    </cfRule>
  </conditionalFormatting>
  <conditionalFormatting sqref="D7">
    <cfRule type="cellIs" dxfId="3059" priority="3027" operator="lessThan">
      <formula>0</formula>
    </cfRule>
  </conditionalFormatting>
  <conditionalFormatting sqref="D7">
    <cfRule type="cellIs" dxfId="3058" priority="3026" operator="lessThan">
      <formula>0</formula>
    </cfRule>
  </conditionalFormatting>
  <conditionalFormatting sqref="D7">
    <cfRule type="cellIs" dxfId="3057" priority="3025" operator="lessThan">
      <formula>0</formula>
    </cfRule>
  </conditionalFormatting>
  <conditionalFormatting sqref="D7">
    <cfRule type="cellIs" dxfId="3056" priority="3024" operator="lessThan">
      <formula>0</formula>
    </cfRule>
  </conditionalFormatting>
  <conditionalFormatting sqref="D7">
    <cfRule type="cellIs" dxfId="3055" priority="3023" operator="lessThan">
      <formula>0</formula>
    </cfRule>
  </conditionalFormatting>
  <conditionalFormatting sqref="D7">
    <cfRule type="cellIs" dxfId="3054" priority="3022" operator="lessThan">
      <formula>0</formula>
    </cfRule>
  </conditionalFormatting>
  <conditionalFormatting sqref="D7">
    <cfRule type="cellIs" dxfId="3053" priority="3021" operator="lessThan">
      <formula>0</formula>
    </cfRule>
  </conditionalFormatting>
  <conditionalFormatting sqref="D7">
    <cfRule type="cellIs" dxfId="3052" priority="3020" operator="lessThan">
      <formula>0</formula>
    </cfRule>
  </conditionalFormatting>
  <conditionalFormatting sqref="D7">
    <cfRule type="cellIs" dxfId="3051" priority="3019" operator="lessThan">
      <formula>0</formula>
    </cfRule>
  </conditionalFormatting>
  <conditionalFormatting sqref="D7">
    <cfRule type="cellIs" dxfId="3050" priority="3018" operator="lessThan">
      <formula>0</formula>
    </cfRule>
  </conditionalFormatting>
  <conditionalFormatting sqref="D7">
    <cfRule type="cellIs" dxfId="3049" priority="3017" operator="lessThan">
      <formula>0</formula>
    </cfRule>
  </conditionalFormatting>
  <conditionalFormatting sqref="D7">
    <cfRule type="cellIs" dxfId="3048" priority="3016" operator="lessThan">
      <formula>0</formula>
    </cfRule>
  </conditionalFormatting>
  <conditionalFormatting sqref="D7">
    <cfRule type="cellIs" dxfId="3047" priority="3015" operator="lessThan">
      <formula>0</formula>
    </cfRule>
  </conditionalFormatting>
  <conditionalFormatting sqref="D7">
    <cfRule type="cellIs" dxfId="3046" priority="3014" operator="lessThan">
      <formula>0</formula>
    </cfRule>
  </conditionalFormatting>
  <conditionalFormatting sqref="D7">
    <cfRule type="cellIs" dxfId="3045" priority="3013" operator="lessThan">
      <formula>0</formula>
    </cfRule>
  </conditionalFormatting>
  <conditionalFormatting sqref="D7">
    <cfRule type="cellIs" dxfId="3044" priority="3012" operator="lessThan">
      <formula>0</formula>
    </cfRule>
  </conditionalFormatting>
  <conditionalFormatting sqref="D7">
    <cfRule type="cellIs" dxfId="3043" priority="3011" operator="lessThan">
      <formula>0</formula>
    </cfRule>
  </conditionalFormatting>
  <conditionalFormatting sqref="D7">
    <cfRule type="cellIs" dxfId="3042" priority="3010" operator="lessThan">
      <formula>0</formula>
    </cfRule>
  </conditionalFormatting>
  <conditionalFormatting sqref="D7">
    <cfRule type="cellIs" dxfId="3041" priority="3009" operator="lessThan">
      <formula>0</formula>
    </cfRule>
  </conditionalFormatting>
  <conditionalFormatting sqref="D7">
    <cfRule type="cellIs" dxfId="3040" priority="3008" operator="lessThan">
      <formula>0</formula>
    </cfRule>
  </conditionalFormatting>
  <conditionalFormatting sqref="D7">
    <cfRule type="cellIs" dxfId="3039" priority="3007" operator="lessThan">
      <formula>0</formula>
    </cfRule>
  </conditionalFormatting>
  <conditionalFormatting sqref="D7">
    <cfRule type="cellIs" dxfId="3038" priority="3006" operator="lessThan">
      <formula>0</formula>
    </cfRule>
  </conditionalFormatting>
  <conditionalFormatting sqref="D7">
    <cfRule type="cellIs" dxfId="3037" priority="3005" operator="lessThan">
      <formula>0</formula>
    </cfRule>
  </conditionalFormatting>
  <conditionalFormatting sqref="D7">
    <cfRule type="cellIs" dxfId="3036" priority="3004" operator="lessThan">
      <formula>0</formula>
    </cfRule>
  </conditionalFormatting>
  <conditionalFormatting sqref="D7">
    <cfRule type="cellIs" dxfId="3035" priority="3003" operator="lessThan">
      <formula>0</formula>
    </cfRule>
  </conditionalFormatting>
  <conditionalFormatting sqref="D7">
    <cfRule type="cellIs" dxfId="3034" priority="3002" operator="lessThan">
      <formula>0</formula>
    </cfRule>
  </conditionalFormatting>
  <conditionalFormatting sqref="D7">
    <cfRule type="cellIs" dxfId="3033" priority="3001" operator="lessThan">
      <formula>0</formula>
    </cfRule>
  </conditionalFormatting>
  <conditionalFormatting sqref="D7">
    <cfRule type="cellIs" dxfId="3032" priority="3000" operator="lessThan">
      <formula>0</formula>
    </cfRule>
  </conditionalFormatting>
  <conditionalFormatting sqref="D7">
    <cfRule type="cellIs" dxfId="3031" priority="2999" operator="lessThan">
      <formula>0</formula>
    </cfRule>
  </conditionalFormatting>
  <conditionalFormatting sqref="D7">
    <cfRule type="cellIs" dxfId="3030" priority="2998" operator="lessThan">
      <formula>0</formula>
    </cfRule>
  </conditionalFormatting>
  <conditionalFormatting sqref="D7">
    <cfRule type="cellIs" dxfId="3029" priority="2997" operator="lessThan">
      <formula>0</formula>
    </cfRule>
  </conditionalFormatting>
  <conditionalFormatting sqref="D7">
    <cfRule type="cellIs" dxfId="3028" priority="2996" operator="lessThan">
      <formula>0</formula>
    </cfRule>
  </conditionalFormatting>
  <conditionalFormatting sqref="D7">
    <cfRule type="cellIs" dxfId="3027" priority="2995" operator="lessThan">
      <formula>0</formula>
    </cfRule>
  </conditionalFormatting>
  <conditionalFormatting sqref="D7">
    <cfRule type="cellIs" dxfId="3026" priority="2994" operator="lessThan">
      <formula>0</formula>
    </cfRule>
  </conditionalFormatting>
  <conditionalFormatting sqref="D7">
    <cfRule type="cellIs" dxfId="3025" priority="2993" operator="lessThan">
      <formula>0</formula>
    </cfRule>
  </conditionalFormatting>
  <conditionalFormatting sqref="D7">
    <cfRule type="cellIs" dxfId="3024" priority="2992" operator="lessThan">
      <formula>0</formula>
    </cfRule>
  </conditionalFormatting>
  <conditionalFormatting sqref="D7">
    <cfRule type="cellIs" dxfId="3023" priority="2991" operator="lessThan">
      <formula>0</formula>
    </cfRule>
  </conditionalFormatting>
  <conditionalFormatting sqref="D7">
    <cfRule type="cellIs" dxfId="3022" priority="2990" operator="lessThan">
      <formula>0</formula>
    </cfRule>
  </conditionalFormatting>
  <conditionalFormatting sqref="D7">
    <cfRule type="cellIs" dxfId="3021" priority="2989" operator="lessThan">
      <formula>0</formula>
    </cfRule>
  </conditionalFormatting>
  <conditionalFormatting sqref="D7">
    <cfRule type="cellIs" dxfId="3020" priority="2988" operator="lessThan">
      <formula>0</formula>
    </cfRule>
  </conditionalFormatting>
  <conditionalFormatting sqref="D7">
    <cfRule type="cellIs" dxfId="3019" priority="2987" operator="lessThan">
      <formula>0</formula>
    </cfRule>
  </conditionalFormatting>
  <conditionalFormatting sqref="D7">
    <cfRule type="cellIs" dxfId="3018" priority="2986" operator="lessThan">
      <formula>0</formula>
    </cfRule>
  </conditionalFormatting>
  <conditionalFormatting sqref="D7">
    <cfRule type="cellIs" dxfId="3017" priority="2985" operator="lessThan">
      <formula>0</formula>
    </cfRule>
  </conditionalFormatting>
  <conditionalFormatting sqref="D7">
    <cfRule type="cellIs" dxfId="3016" priority="2984" operator="lessThan">
      <formula>0</formula>
    </cfRule>
  </conditionalFormatting>
  <conditionalFormatting sqref="D7">
    <cfRule type="cellIs" dxfId="3015" priority="2983" operator="lessThan">
      <formula>0</formula>
    </cfRule>
  </conditionalFormatting>
  <conditionalFormatting sqref="D7">
    <cfRule type="cellIs" dxfId="3014" priority="2982" operator="lessThan">
      <formula>0</formula>
    </cfRule>
  </conditionalFormatting>
  <conditionalFormatting sqref="D7">
    <cfRule type="cellIs" dxfId="3013" priority="2981" operator="lessThan">
      <formula>0</formula>
    </cfRule>
  </conditionalFormatting>
  <conditionalFormatting sqref="D7">
    <cfRule type="cellIs" dxfId="3012" priority="2980" operator="lessThan">
      <formula>0</formula>
    </cfRule>
  </conditionalFormatting>
  <conditionalFormatting sqref="D7">
    <cfRule type="cellIs" dxfId="3011" priority="2979" operator="lessThan">
      <formula>0</formula>
    </cfRule>
  </conditionalFormatting>
  <conditionalFormatting sqref="D7">
    <cfRule type="cellIs" dxfId="3010" priority="2978" operator="lessThan">
      <formula>0</formula>
    </cfRule>
  </conditionalFormatting>
  <conditionalFormatting sqref="D7">
    <cfRule type="cellIs" dxfId="3009" priority="2977" operator="lessThan">
      <formula>0</formula>
    </cfRule>
  </conditionalFormatting>
  <conditionalFormatting sqref="D7">
    <cfRule type="cellIs" dxfId="3008" priority="2976" operator="lessThan">
      <formula>0</formula>
    </cfRule>
  </conditionalFormatting>
  <conditionalFormatting sqref="D7">
    <cfRule type="cellIs" dxfId="3007" priority="2975" operator="lessThan">
      <formula>0</formula>
    </cfRule>
  </conditionalFormatting>
  <conditionalFormatting sqref="D7">
    <cfRule type="cellIs" dxfId="3006" priority="2974" operator="lessThan">
      <formula>0</formula>
    </cfRule>
  </conditionalFormatting>
  <conditionalFormatting sqref="D7">
    <cfRule type="cellIs" dxfId="3005" priority="2973" operator="lessThan">
      <formula>0</formula>
    </cfRule>
  </conditionalFormatting>
  <conditionalFormatting sqref="D7">
    <cfRule type="cellIs" dxfId="3004" priority="2972" operator="lessThan">
      <formula>0</formula>
    </cfRule>
  </conditionalFormatting>
  <conditionalFormatting sqref="D7">
    <cfRule type="cellIs" dxfId="3003" priority="2971" operator="lessThan">
      <formula>0</formula>
    </cfRule>
  </conditionalFormatting>
  <conditionalFormatting sqref="D7">
    <cfRule type="cellIs" dxfId="3002" priority="2970" operator="lessThan">
      <formula>0</formula>
    </cfRule>
  </conditionalFormatting>
  <conditionalFormatting sqref="D7">
    <cfRule type="cellIs" dxfId="3001" priority="2969" operator="lessThan">
      <formula>0</formula>
    </cfRule>
  </conditionalFormatting>
  <conditionalFormatting sqref="D7">
    <cfRule type="cellIs" dxfId="3000" priority="2968" operator="lessThan">
      <formula>0</formula>
    </cfRule>
  </conditionalFormatting>
  <conditionalFormatting sqref="D7">
    <cfRule type="cellIs" dxfId="2999" priority="2967" operator="lessThan">
      <formula>0</formula>
    </cfRule>
  </conditionalFormatting>
  <conditionalFormatting sqref="D7">
    <cfRule type="cellIs" dxfId="2998" priority="2966" operator="lessThan">
      <formula>0</formula>
    </cfRule>
  </conditionalFormatting>
  <conditionalFormatting sqref="D7">
    <cfRule type="cellIs" dxfId="2997" priority="2965" operator="lessThan">
      <formula>0</formula>
    </cfRule>
  </conditionalFormatting>
  <conditionalFormatting sqref="D7">
    <cfRule type="cellIs" dxfId="2996" priority="2964" operator="lessThan">
      <formula>0</formula>
    </cfRule>
  </conditionalFormatting>
  <conditionalFormatting sqref="D7">
    <cfRule type="cellIs" dxfId="2995" priority="2963" operator="lessThan">
      <formula>0</formula>
    </cfRule>
  </conditionalFormatting>
  <conditionalFormatting sqref="D7">
    <cfRule type="cellIs" dxfId="2994" priority="2962" operator="lessThan">
      <formula>0</formula>
    </cfRule>
  </conditionalFormatting>
  <conditionalFormatting sqref="D7">
    <cfRule type="cellIs" dxfId="2993" priority="2961" operator="lessThan">
      <formula>0</formula>
    </cfRule>
  </conditionalFormatting>
  <conditionalFormatting sqref="D7">
    <cfRule type="cellIs" dxfId="2992" priority="2960" operator="lessThan">
      <formula>0</formula>
    </cfRule>
  </conditionalFormatting>
  <conditionalFormatting sqref="D7">
    <cfRule type="cellIs" dxfId="2991" priority="2959" operator="lessThan">
      <formula>0</formula>
    </cfRule>
  </conditionalFormatting>
  <conditionalFormatting sqref="D7">
    <cfRule type="cellIs" dxfId="2990" priority="2958" operator="lessThan">
      <formula>0</formula>
    </cfRule>
  </conditionalFormatting>
  <conditionalFormatting sqref="D7">
    <cfRule type="cellIs" dxfId="2989" priority="2957" operator="lessThan">
      <formula>0</formula>
    </cfRule>
  </conditionalFormatting>
  <conditionalFormatting sqref="D7">
    <cfRule type="cellIs" dxfId="2988" priority="2956" operator="lessThan">
      <formula>0</formula>
    </cfRule>
  </conditionalFormatting>
  <conditionalFormatting sqref="D7">
    <cfRule type="cellIs" dxfId="2987" priority="2955" operator="lessThan">
      <formula>0</formula>
    </cfRule>
  </conditionalFormatting>
  <conditionalFormatting sqref="D7">
    <cfRule type="cellIs" dxfId="2986" priority="2954" operator="lessThan">
      <formula>0</formula>
    </cfRule>
  </conditionalFormatting>
  <conditionalFormatting sqref="D7">
    <cfRule type="cellIs" dxfId="2985" priority="2953" operator="lessThan">
      <formula>0</formula>
    </cfRule>
  </conditionalFormatting>
  <conditionalFormatting sqref="D7">
    <cfRule type="cellIs" dxfId="2984" priority="2952" operator="lessThan">
      <formula>0</formula>
    </cfRule>
  </conditionalFormatting>
  <conditionalFormatting sqref="D7">
    <cfRule type="cellIs" dxfId="2983" priority="2951" operator="lessThan">
      <formula>0</formula>
    </cfRule>
  </conditionalFormatting>
  <conditionalFormatting sqref="D7">
    <cfRule type="cellIs" dxfId="2982" priority="2950" operator="lessThan">
      <formula>0</formula>
    </cfRule>
  </conditionalFormatting>
  <conditionalFormatting sqref="D7">
    <cfRule type="cellIs" dxfId="2981" priority="2949" operator="lessThan">
      <formula>0</formula>
    </cfRule>
  </conditionalFormatting>
  <conditionalFormatting sqref="D7">
    <cfRule type="cellIs" dxfId="2980" priority="2948" operator="lessThan">
      <formula>0</formula>
    </cfRule>
  </conditionalFormatting>
  <conditionalFormatting sqref="D7">
    <cfRule type="cellIs" dxfId="2979" priority="2947" operator="lessThan">
      <formula>0</formula>
    </cfRule>
  </conditionalFormatting>
  <conditionalFormatting sqref="D7">
    <cfRule type="cellIs" dxfId="2978" priority="2946" operator="lessThan">
      <formula>0</formula>
    </cfRule>
  </conditionalFormatting>
  <conditionalFormatting sqref="D7">
    <cfRule type="cellIs" dxfId="2977" priority="2945" operator="lessThan">
      <formula>0</formula>
    </cfRule>
  </conditionalFormatting>
  <conditionalFormatting sqref="D7">
    <cfRule type="cellIs" dxfId="2976" priority="2944" operator="lessThan">
      <formula>0</formula>
    </cfRule>
  </conditionalFormatting>
  <conditionalFormatting sqref="D7">
    <cfRule type="cellIs" dxfId="2975" priority="2943" operator="lessThan">
      <formula>0</formula>
    </cfRule>
  </conditionalFormatting>
  <conditionalFormatting sqref="D7">
    <cfRule type="cellIs" dxfId="2974" priority="2942" operator="lessThan">
      <formula>0</formula>
    </cfRule>
  </conditionalFormatting>
  <conditionalFormatting sqref="D7">
    <cfRule type="cellIs" dxfId="2973" priority="2941" operator="lessThan">
      <formula>0</formula>
    </cfRule>
  </conditionalFormatting>
  <conditionalFormatting sqref="D7">
    <cfRule type="cellIs" dxfId="2972" priority="2940" operator="lessThan">
      <formula>0</formula>
    </cfRule>
  </conditionalFormatting>
  <conditionalFormatting sqref="D7">
    <cfRule type="cellIs" dxfId="2971" priority="2939" operator="lessThan">
      <formula>0</formula>
    </cfRule>
  </conditionalFormatting>
  <conditionalFormatting sqref="D7">
    <cfRule type="cellIs" dxfId="2970" priority="2938" operator="lessThan">
      <formula>0</formula>
    </cfRule>
  </conditionalFormatting>
  <conditionalFormatting sqref="D7">
    <cfRule type="cellIs" dxfId="2969" priority="2937" operator="lessThan">
      <formula>0</formula>
    </cfRule>
  </conditionalFormatting>
  <conditionalFormatting sqref="D7">
    <cfRule type="cellIs" dxfId="2968" priority="2936" operator="lessThan">
      <formula>0</formula>
    </cfRule>
  </conditionalFormatting>
  <conditionalFormatting sqref="D7">
    <cfRule type="cellIs" dxfId="2967" priority="2935" operator="lessThan">
      <formula>0</formula>
    </cfRule>
  </conditionalFormatting>
  <conditionalFormatting sqref="D7">
    <cfRule type="cellIs" dxfId="2966" priority="2934" operator="lessThan">
      <formula>0</formula>
    </cfRule>
  </conditionalFormatting>
  <conditionalFormatting sqref="D7">
    <cfRule type="cellIs" dxfId="2965" priority="2933" operator="lessThan">
      <formula>0</formula>
    </cfRule>
  </conditionalFormatting>
  <conditionalFormatting sqref="D7">
    <cfRule type="cellIs" dxfId="2964" priority="2932" operator="lessThan">
      <formula>0</formula>
    </cfRule>
  </conditionalFormatting>
  <conditionalFormatting sqref="D7">
    <cfRule type="cellIs" dxfId="2963" priority="2931" operator="lessThan">
      <formula>0</formula>
    </cfRule>
  </conditionalFormatting>
  <conditionalFormatting sqref="D7">
    <cfRule type="cellIs" dxfId="2962" priority="2930" operator="lessThan">
      <formula>0</formula>
    </cfRule>
  </conditionalFormatting>
  <conditionalFormatting sqref="D7">
    <cfRule type="cellIs" dxfId="2961" priority="2929" operator="lessThan">
      <formula>0</formula>
    </cfRule>
  </conditionalFormatting>
  <conditionalFormatting sqref="D7">
    <cfRule type="cellIs" dxfId="2960" priority="2928" operator="lessThan">
      <formula>0</formula>
    </cfRule>
  </conditionalFormatting>
  <conditionalFormatting sqref="D7">
    <cfRule type="cellIs" dxfId="2959" priority="2927" operator="lessThan">
      <formula>0</formula>
    </cfRule>
  </conditionalFormatting>
  <conditionalFormatting sqref="D7">
    <cfRule type="cellIs" dxfId="2958" priority="2926" operator="lessThan">
      <formula>0</formula>
    </cfRule>
  </conditionalFormatting>
  <conditionalFormatting sqref="D7">
    <cfRule type="cellIs" dxfId="2957" priority="2925" operator="lessThan">
      <formula>0</formula>
    </cfRule>
  </conditionalFormatting>
  <conditionalFormatting sqref="D7">
    <cfRule type="cellIs" dxfId="2956" priority="2924" operator="lessThan">
      <formula>0</formula>
    </cfRule>
  </conditionalFormatting>
  <conditionalFormatting sqref="D7">
    <cfRule type="cellIs" dxfId="2955" priority="2923" operator="lessThan">
      <formula>0</formula>
    </cfRule>
  </conditionalFormatting>
  <conditionalFormatting sqref="D7">
    <cfRule type="cellIs" dxfId="2954" priority="2922" operator="lessThan">
      <formula>0</formula>
    </cfRule>
  </conditionalFormatting>
  <conditionalFormatting sqref="D7">
    <cfRule type="cellIs" dxfId="2953" priority="2921" operator="lessThan">
      <formula>0</formula>
    </cfRule>
  </conditionalFormatting>
  <conditionalFormatting sqref="D7">
    <cfRule type="cellIs" dxfId="2952" priority="2920" operator="lessThan">
      <formula>0</formula>
    </cfRule>
  </conditionalFormatting>
  <conditionalFormatting sqref="D7">
    <cfRule type="cellIs" dxfId="2951" priority="2919" operator="lessThan">
      <formula>0</formula>
    </cfRule>
  </conditionalFormatting>
  <conditionalFormatting sqref="D7">
    <cfRule type="cellIs" dxfId="2950" priority="2918" operator="lessThan">
      <formula>0</formula>
    </cfRule>
  </conditionalFormatting>
  <conditionalFormatting sqref="D9">
    <cfRule type="cellIs" dxfId="2949" priority="2917" operator="lessThan">
      <formula>0</formula>
    </cfRule>
  </conditionalFormatting>
  <conditionalFormatting sqref="D8">
    <cfRule type="cellIs" dxfId="2948" priority="2910" operator="lessThan">
      <formula>0</formula>
    </cfRule>
  </conditionalFormatting>
  <conditionalFormatting sqref="D9">
    <cfRule type="cellIs" dxfId="2947" priority="2916" operator="lessThan">
      <formula>0</formula>
    </cfRule>
  </conditionalFormatting>
  <conditionalFormatting sqref="D9">
    <cfRule type="cellIs" dxfId="2946" priority="2915" operator="lessThan">
      <formula>0</formula>
    </cfRule>
  </conditionalFormatting>
  <conditionalFormatting sqref="D9">
    <cfRule type="cellIs" dxfId="2945" priority="2914" operator="lessThan">
      <formula>0</formula>
    </cfRule>
  </conditionalFormatting>
  <conditionalFormatting sqref="D9">
    <cfRule type="cellIs" dxfId="2944" priority="2913" operator="lessThan">
      <formula>0</formula>
    </cfRule>
  </conditionalFormatting>
  <conditionalFormatting sqref="D9">
    <cfRule type="cellIs" dxfId="2943" priority="2912" operator="lessThan">
      <formula>0</formula>
    </cfRule>
  </conditionalFormatting>
  <conditionalFormatting sqref="D9">
    <cfRule type="cellIs" dxfId="2942" priority="2911" operator="lessThan">
      <formula>0</formula>
    </cfRule>
  </conditionalFormatting>
  <conditionalFormatting sqref="D8">
    <cfRule type="cellIs" dxfId="2941" priority="2903" operator="lessThan">
      <formula>0</formula>
    </cfRule>
  </conditionalFormatting>
  <conditionalFormatting sqref="D9">
    <cfRule type="cellIs" dxfId="2940" priority="2909" operator="lessThan">
      <formula>0</formula>
    </cfRule>
  </conditionalFormatting>
  <conditionalFormatting sqref="D9">
    <cfRule type="cellIs" dxfId="2939" priority="2908" operator="lessThan">
      <formula>0</formula>
    </cfRule>
  </conditionalFormatting>
  <conditionalFormatting sqref="D9">
    <cfRule type="cellIs" dxfId="2938" priority="2907" operator="lessThan">
      <formula>0</formula>
    </cfRule>
  </conditionalFormatting>
  <conditionalFormatting sqref="D9">
    <cfRule type="cellIs" dxfId="2937" priority="2906" operator="lessThan">
      <formula>0</formula>
    </cfRule>
  </conditionalFormatting>
  <conditionalFormatting sqref="D9">
    <cfRule type="cellIs" dxfId="2936" priority="2905" operator="lessThan">
      <formula>0</formula>
    </cfRule>
  </conditionalFormatting>
  <conditionalFormatting sqref="D9">
    <cfRule type="cellIs" dxfId="2935" priority="2904" operator="lessThan">
      <formula>0</formula>
    </cfRule>
  </conditionalFormatting>
  <conditionalFormatting sqref="D9">
    <cfRule type="cellIs" dxfId="2934" priority="2902" operator="lessThan">
      <formula>0</formula>
    </cfRule>
  </conditionalFormatting>
  <conditionalFormatting sqref="D9">
    <cfRule type="cellIs" dxfId="2933" priority="2901" operator="lessThan">
      <formula>0</formula>
    </cfRule>
  </conditionalFormatting>
  <conditionalFormatting sqref="D9">
    <cfRule type="cellIs" dxfId="2932" priority="2900" operator="lessThan">
      <formula>0</formula>
    </cfRule>
  </conditionalFormatting>
  <conditionalFormatting sqref="D9">
    <cfRule type="cellIs" dxfId="2931" priority="2899" operator="lessThan">
      <formula>0</formula>
    </cfRule>
  </conditionalFormatting>
  <conditionalFormatting sqref="D9">
    <cfRule type="cellIs" dxfId="2930" priority="2898" operator="lessThan">
      <formula>0</formula>
    </cfRule>
  </conditionalFormatting>
  <conditionalFormatting sqref="D8">
    <cfRule type="cellIs" dxfId="2929" priority="2897" operator="lessThan">
      <formula>0</formula>
    </cfRule>
  </conditionalFormatting>
  <conditionalFormatting sqref="D9">
    <cfRule type="cellIs" dxfId="2928" priority="2896" operator="lessThan">
      <formula>0</formula>
    </cfRule>
  </conditionalFormatting>
  <conditionalFormatting sqref="D9">
    <cfRule type="cellIs" dxfId="2927" priority="2895" operator="lessThan">
      <formula>0</formula>
    </cfRule>
  </conditionalFormatting>
  <conditionalFormatting sqref="D9">
    <cfRule type="cellIs" dxfId="2926" priority="2894" operator="lessThan">
      <formula>0</formula>
    </cfRule>
  </conditionalFormatting>
  <conditionalFormatting sqref="D9">
    <cfRule type="cellIs" dxfId="2925" priority="2893" operator="lessThan">
      <formula>0</formula>
    </cfRule>
  </conditionalFormatting>
  <conditionalFormatting sqref="D8">
    <cfRule type="cellIs" dxfId="2924" priority="2892" operator="lessThan">
      <formula>0</formula>
    </cfRule>
  </conditionalFormatting>
  <conditionalFormatting sqref="D9">
    <cfRule type="cellIs" dxfId="2923" priority="2891" operator="lessThan">
      <formula>0</formula>
    </cfRule>
  </conditionalFormatting>
  <conditionalFormatting sqref="D9">
    <cfRule type="cellIs" dxfId="2922" priority="2890" operator="lessThan">
      <formula>0</formula>
    </cfRule>
  </conditionalFormatting>
  <conditionalFormatting sqref="D9">
    <cfRule type="cellIs" dxfId="2921" priority="2889" operator="lessThan">
      <formula>0</formula>
    </cfRule>
  </conditionalFormatting>
  <conditionalFormatting sqref="D8">
    <cfRule type="cellIs" dxfId="2920" priority="2888" operator="lessThan">
      <formula>0</formula>
    </cfRule>
  </conditionalFormatting>
  <conditionalFormatting sqref="D9">
    <cfRule type="cellIs" dxfId="2919" priority="2887" operator="lessThan">
      <formula>0</formula>
    </cfRule>
  </conditionalFormatting>
  <conditionalFormatting sqref="D9">
    <cfRule type="cellIs" dxfId="2918" priority="2886" operator="lessThan">
      <formula>0</formula>
    </cfRule>
  </conditionalFormatting>
  <conditionalFormatting sqref="D8">
    <cfRule type="cellIs" dxfId="2917" priority="2885" operator="lessThan">
      <formula>0</formula>
    </cfRule>
  </conditionalFormatting>
  <conditionalFormatting sqref="D9">
    <cfRule type="cellIs" dxfId="2916" priority="2884" operator="lessThan">
      <formula>0</formula>
    </cfRule>
  </conditionalFormatting>
  <conditionalFormatting sqref="D8">
    <cfRule type="cellIs" dxfId="2915" priority="2883" operator="lessThan">
      <formula>0</formula>
    </cfRule>
  </conditionalFormatting>
  <conditionalFormatting sqref="D8">
    <cfRule type="cellIs" dxfId="2914" priority="2882" operator="lessThan">
      <formula>0</formula>
    </cfRule>
  </conditionalFormatting>
  <conditionalFormatting sqref="D8">
    <cfRule type="cellIs" dxfId="2913" priority="2875" operator="lessThan">
      <formula>0</formula>
    </cfRule>
  </conditionalFormatting>
  <conditionalFormatting sqref="D9">
    <cfRule type="cellIs" dxfId="2912" priority="2881" operator="lessThan">
      <formula>0</formula>
    </cfRule>
  </conditionalFormatting>
  <conditionalFormatting sqref="D9">
    <cfRule type="cellIs" dxfId="2911" priority="2880" operator="lessThan">
      <formula>0</formula>
    </cfRule>
  </conditionalFormatting>
  <conditionalFormatting sqref="D9">
    <cfRule type="cellIs" dxfId="2910" priority="2879" operator="lessThan">
      <formula>0</formula>
    </cfRule>
  </conditionalFormatting>
  <conditionalFormatting sqref="D9">
    <cfRule type="cellIs" dxfId="2909" priority="2878" operator="lessThan">
      <formula>0</formula>
    </cfRule>
  </conditionalFormatting>
  <conditionalFormatting sqref="D9">
    <cfRule type="cellIs" dxfId="2908" priority="2877" operator="lessThan">
      <formula>0</formula>
    </cfRule>
  </conditionalFormatting>
  <conditionalFormatting sqref="D9">
    <cfRule type="cellIs" dxfId="2907" priority="2876" operator="lessThan">
      <formula>0</formula>
    </cfRule>
  </conditionalFormatting>
  <conditionalFormatting sqref="D9">
    <cfRule type="cellIs" dxfId="2906" priority="2874" operator="lessThan">
      <formula>0</formula>
    </cfRule>
  </conditionalFormatting>
  <conditionalFormatting sqref="D9">
    <cfRule type="cellIs" dxfId="2905" priority="2873" operator="lessThan">
      <formula>0</formula>
    </cfRule>
  </conditionalFormatting>
  <conditionalFormatting sqref="D9">
    <cfRule type="cellIs" dxfId="2904" priority="2872" operator="lessThan">
      <formula>0</formula>
    </cfRule>
  </conditionalFormatting>
  <conditionalFormatting sqref="D9">
    <cfRule type="cellIs" dxfId="2903" priority="2871" operator="lessThan">
      <formula>0</formula>
    </cfRule>
  </conditionalFormatting>
  <conditionalFormatting sqref="D9">
    <cfRule type="cellIs" dxfId="2902" priority="2870" operator="lessThan">
      <formula>0</formula>
    </cfRule>
  </conditionalFormatting>
  <conditionalFormatting sqref="D8">
    <cfRule type="cellIs" dxfId="2901" priority="2869" operator="lessThan">
      <formula>0</formula>
    </cfRule>
  </conditionalFormatting>
  <conditionalFormatting sqref="D9">
    <cfRule type="cellIs" dxfId="2900" priority="2868" operator="lessThan">
      <formula>0</formula>
    </cfRule>
  </conditionalFormatting>
  <conditionalFormatting sqref="D9">
    <cfRule type="cellIs" dxfId="2899" priority="2867" operator="lessThan">
      <formula>0</formula>
    </cfRule>
  </conditionalFormatting>
  <conditionalFormatting sqref="D9">
    <cfRule type="cellIs" dxfId="2898" priority="2866" operator="lessThan">
      <formula>0</formula>
    </cfRule>
  </conditionalFormatting>
  <conditionalFormatting sqref="D9">
    <cfRule type="cellIs" dxfId="2897" priority="2865" operator="lessThan">
      <formula>0</formula>
    </cfRule>
  </conditionalFormatting>
  <conditionalFormatting sqref="D8">
    <cfRule type="cellIs" dxfId="2896" priority="2864" operator="lessThan">
      <formula>0</formula>
    </cfRule>
  </conditionalFormatting>
  <conditionalFormatting sqref="D9">
    <cfRule type="cellIs" dxfId="2895" priority="2863" operator="lessThan">
      <formula>0</formula>
    </cfRule>
  </conditionalFormatting>
  <conditionalFormatting sqref="D9">
    <cfRule type="cellIs" dxfId="2894" priority="2862" operator="lessThan">
      <formula>0</formula>
    </cfRule>
  </conditionalFormatting>
  <conditionalFormatting sqref="D9">
    <cfRule type="cellIs" dxfId="2893" priority="2861" operator="lessThan">
      <formula>0</formula>
    </cfRule>
  </conditionalFormatting>
  <conditionalFormatting sqref="D8">
    <cfRule type="cellIs" dxfId="2892" priority="2860" operator="lessThan">
      <formula>0</formula>
    </cfRule>
  </conditionalFormatting>
  <conditionalFormatting sqref="D9">
    <cfRule type="cellIs" dxfId="2891" priority="2859" operator="lessThan">
      <formula>0</formula>
    </cfRule>
  </conditionalFormatting>
  <conditionalFormatting sqref="D9">
    <cfRule type="cellIs" dxfId="2890" priority="2858" operator="lessThan">
      <formula>0</formula>
    </cfRule>
  </conditionalFormatting>
  <conditionalFormatting sqref="D8">
    <cfRule type="cellIs" dxfId="2889" priority="2857" operator="lessThan">
      <formula>0</formula>
    </cfRule>
  </conditionalFormatting>
  <conditionalFormatting sqref="D9">
    <cfRule type="cellIs" dxfId="2888" priority="2856" operator="lessThan">
      <formula>0</formula>
    </cfRule>
  </conditionalFormatting>
  <conditionalFormatting sqref="D8">
    <cfRule type="cellIs" dxfId="2887" priority="2855" operator="lessThan">
      <formula>0</formula>
    </cfRule>
  </conditionalFormatting>
  <conditionalFormatting sqref="D8">
    <cfRule type="cellIs" dxfId="2886" priority="2854" operator="lessThan">
      <formula>0</formula>
    </cfRule>
  </conditionalFormatting>
  <conditionalFormatting sqref="D9">
    <cfRule type="cellIs" dxfId="2885" priority="2853" operator="lessThan">
      <formula>0</formula>
    </cfRule>
  </conditionalFormatting>
  <conditionalFormatting sqref="D9">
    <cfRule type="cellIs" dxfId="2884" priority="2852" operator="lessThan">
      <formula>0</formula>
    </cfRule>
  </conditionalFormatting>
  <conditionalFormatting sqref="D9">
    <cfRule type="cellIs" dxfId="2883" priority="2851" operator="lessThan">
      <formula>0</formula>
    </cfRule>
  </conditionalFormatting>
  <conditionalFormatting sqref="D9">
    <cfRule type="cellIs" dxfId="2882" priority="2850" operator="lessThan">
      <formula>0</formula>
    </cfRule>
  </conditionalFormatting>
  <conditionalFormatting sqref="D9">
    <cfRule type="cellIs" dxfId="2881" priority="2849" operator="lessThan">
      <formula>0</formula>
    </cfRule>
  </conditionalFormatting>
  <conditionalFormatting sqref="D8">
    <cfRule type="cellIs" dxfId="2880" priority="2848" operator="lessThan">
      <formula>0</formula>
    </cfRule>
  </conditionalFormatting>
  <conditionalFormatting sqref="D9">
    <cfRule type="cellIs" dxfId="2879" priority="2847" operator="lessThan">
      <formula>0</formula>
    </cfRule>
  </conditionalFormatting>
  <conditionalFormatting sqref="D9">
    <cfRule type="cellIs" dxfId="2878" priority="2846" operator="lessThan">
      <formula>0</formula>
    </cfRule>
  </conditionalFormatting>
  <conditionalFormatting sqref="D9">
    <cfRule type="cellIs" dxfId="2877" priority="2845" operator="lessThan">
      <formula>0</formula>
    </cfRule>
  </conditionalFormatting>
  <conditionalFormatting sqref="D9">
    <cfRule type="cellIs" dxfId="2876" priority="2844" operator="lessThan">
      <formula>0</formula>
    </cfRule>
  </conditionalFormatting>
  <conditionalFormatting sqref="D8">
    <cfRule type="cellIs" dxfId="2875" priority="2843" operator="lessThan">
      <formula>0</formula>
    </cfRule>
  </conditionalFormatting>
  <conditionalFormatting sqref="D9">
    <cfRule type="cellIs" dxfId="2874" priority="2842" operator="lessThan">
      <formula>0</formula>
    </cfRule>
  </conditionalFormatting>
  <conditionalFormatting sqref="D9">
    <cfRule type="cellIs" dxfId="2873" priority="2841" operator="lessThan">
      <formula>0</formula>
    </cfRule>
  </conditionalFormatting>
  <conditionalFormatting sqref="D9">
    <cfRule type="cellIs" dxfId="2872" priority="2840" operator="lessThan">
      <formula>0</formula>
    </cfRule>
  </conditionalFormatting>
  <conditionalFormatting sqref="D8">
    <cfRule type="cellIs" dxfId="2871" priority="2839" operator="lessThan">
      <formula>0</formula>
    </cfRule>
  </conditionalFormatting>
  <conditionalFormatting sqref="D9">
    <cfRule type="cellIs" dxfId="2870" priority="2838" operator="lessThan">
      <formula>0</formula>
    </cfRule>
  </conditionalFormatting>
  <conditionalFormatting sqref="D9">
    <cfRule type="cellIs" dxfId="2869" priority="2837" operator="lessThan">
      <formula>0</formula>
    </cfRule>
  </conditionalFormatting>
  <conditionalFormatting sqref="D8">
    <cfRule type="cellIs" dxfId="2868" priority="2836" operator="lessThan">
      <formula>0</formula>
    </cfRule>
  </conditionalFormatting>
  <conditionalFormatting sqref="D9">
    <cfRule type="cellIs" dxfId="2867" priority="2835" operator="lessThan">
      <formula>0</formula>
    </cfRule>
  </conditionalFormatting>
  <conditionalFormatting sqref="D8">
    <cfRule type="cellIs" dxfId="2866" priority="2834" operator="lessThan">
      <formula>0</formula>
    </cfRule>
  </conditionalFormatting>
  <conditionalFormatting sqref="D8">
    <cfRule type="cellIs" dxfId="2865" priority="2833" operator="lessThan">
      <formula>0</formula>
    </cfRule>
  </conditionalFormatting>
  <conditionalFormatting sqref="D9">
    <cfRule type="cellIs" dxfId="2864" priority="2832" operator="lessThan">
      <formula>0</formula>
    </cfRule>
  </conditionalFormatting>
  <conditionalFormatting sqref="D9">
    <cfRule type="cellIs" dxfId="2863" priority="2831" operator="lessThan">
      <formula>0</formula>
    </cfRule>
  </conditionalFormatting>
  <conditionalFormatting sqref="D9">
    <cfRule type="cellIs" dxfId="2862" priority="2830" operator="lessThan">
      <formula>0</formula>
    </cfRule>
  </conditionalFormatting>
  <conditionalFormatting sqref="D9">
    <cfRule type="cellIs" dxfId="2861" priority="2829" operator="lessThan">
      <formula>0</formula>
    </cfRule>
  </conditionalFormatting>
  <conditionalFormatting sqref="D8">
    <cfRule type="cellIs" dxfId="2860" priority="2828" operator="lessThan">
      <formula>0</formula>
    </cfRule>
  </conditionalFormatting>
  <conditionalFormatting sqref="D9">
    <cfRule type="cellIs" dxfId="2859" priority="2827" operator="lessThan">
      <formula>0</formula>
    </cfRule>
  </conditionalFormatting>
  <conditionalFormatting sqref="D9">
    <cfRule type="cellIs" dxfId="2858" priority="2826" operator="lessThan">
      <formula>0</formula>
    </cfRule>
  </conditionalFormatting>
  <conditionalFormatting sqref="D9">
    <cfRule type="cellIs" dxfId="2857" priority="2825" operator="lessThan">
      <formula>0</formula>
    </cfRule>
  </conditionalFormatting>
  <conditionalFormatting sqref="D8">
    <cfRule type="cellIs" dxfId="2856" priority="2824" operator="lessThan">
      <formula>0</formula>
    </cfRule>
  </conditionalFormatting>
  <conditionalFormatting sqref="D9">
    <cfRule type="cellIs" dxfId="2855" priority="2823" operator="lessThan">
      <formula>0</formula>
    </cfRule>
  </conditionalFormatting>
  <conditionalFormatting sqref="D9">
    <cfRule type="cellIs" dxfId="2854" priority="2822" operator="lessThan">
      <formula>0</formula>
    </cfRule>
  </conditionalFormatting>
  <conditionalFormatting sqref="D8">
    <cfRule type="cellIs" dxfId="2853" priority="2821" operator="lessThan">
      <formula>0</formula>
    </cfRule>
  </conditionalFormatting>
  <conditionalFormatting sqref="D9">
    <cfRule type="cellIs" dxfId="2852" priority="2820" operator="lessThan">
      <formula>0</formula>
    </cfRule>
  </conditionalFormatting>
  <conditionalFormatting sqref="D8">
    <cfRule type="cellIs" dxfId="2851" priority="2819" operator="lessThan">
      <formula>0</formula>
    </cfRule>
  </conditionalFormatting>
  <conditionalFormatting sqref="D8">
    <cfRule type="cellIs" dxfId="2850" priority="2818" operator="lessThan">
      <formula>0</formula>
    </cfRule>
  </conditionalFormatting>
  <conditionalFormatting sqref="D9">
    <cfRule type="cellIs" dxfId="2849" priority="2817" operator="lessThan">
      <formula>0</formula>
    </cfRule>
  </conditionalFormatting>
  <conditionalFormatting sqref="D9">
    <cfRule type="cellIs" dxfId="2848" priority="2816" operator="lessThan">
      <formula>0</formula>
    </cfRule>
  </conditionalFormatting>
  <conditionalFormatting sqref="D9">
    <cfRule type="cellIs" dxfId="2847" priority="2815" operator="lessThan">
      <formula>0</formula>
    </cfRule>
  </conditionalFormatting>
  <conditionalFormatting sqref="D8">
    <cfRule type="cellIs" dxfId="2846" priority="2814" operator="lessThan">
      <formula>0</formula>
    </cfRule>
  </conditionalFormatting>
  <conditionalFormatting sqref="D9">
    <cfRule type="cellIs" dxfId="2845" priority="2813" operator="lessThan">
      <formula>0</formula>
    </cfRule>
  </conditionalFormatting>
  <conditionalFormatting sqref="D9">
    <cfRule type="cellIs" dxfId="2844" priority="2812" operator="lessThan">
      <formula>0</formula>
    </cfRule>
  </conditionalFormatting>
  <conditionalFormatting sqref="D8">
    <cfRule type="cellIs" dxfId="2843" priority="2811" operator="lessThan">
      <formula>0</formula>
    </cfRule>
  </conditionalFormatting>
  <conditionalFormatting sqref="D9">
    <cfRule type="cellIs" dxfId="2842" priority="2810" operator="lessThan">
      <formula>0</formula>
    </cfRule>
  </conditionalFormatting>
  <conditionalFormatting sqref="D8">
    <cfRule type="cellIs" dxfId="2841" priority="2809" operator="lessThan">
      <formula>0</formula>
    </cfRule>
  </conditionalFormatting>
  <conditionalFormatting sqref="D8">
    <cfRule type="cellIs" dxfId="2840" priority="2808" operator="lessThan">
      <formula>0</formula>
    </cfRule>
  </conditionalFormatting>
  <conditionalFormatting sqref="D9">
    <cfRule type="cellIs" dxfId="2839" priority="2807" operator="lessThan">
      <formula>0</formula>
    </cfRule>
  </conditionalFormatting>
  <conditionalFormatting sqref="D9">
    <cfRule type="cellIs" dxfId="2838" priority="2806" operator="lessThan">
      <formula>0</formula>
    </cfRule>
  </conditionalFormatting>
  <conditionalFormatting sqref="D8">
    <cfRule type="cellIs" dxfId="2837" priority="2805" operator="lessThan">
      <formula>0</formula>
    </cfRule>
  </conditionalFormatting>
  <conditionalFormatting sqref="D9">
    <cfRule type="cellIs" dxfId="2836" priority="2804" operator="lessThan">
      <formula>0</formula>
    </cfRule>
  </conditionalFormatting>
  <conditionalFormatting sqref="D8">
    <cfRule type="cellIs" dxfId="2835" priority="2803" operator="lessThan">
      <formula>0</formula>
    </cfRule>
  </conditionalFormatting>
  <conditionalFormatting sqref="D8">
    <cfRule type="cellIs" dxfId="2834" priority="2802" operator="lessThan">
      <formula>0</formula>
    </cfRule>
  </conditionalFormatting>
  <conditionalFormatting sqref="D9">
    <cfRule type="cellIs" dxfId="2833" priority="2801" operator="lessThan">
      <formula>0</formula>
    </cfRule>
  </conditionalFormatting>
  <conditionalFormatting sqref="D8">
    <cfRule type="cellIs" dxfId="2832" priority="2800" operator="lessThan">
      <formula>0</formula>
    </cfRule>
  </conditionalFormatting>
  <conditionalFormatting sqref="D8">
    <cfRule type="cellIs" dxfId="2831" priority="2799" operator="lessThan">
      <formula>0</formula>
    </cfRule>
  </conditionalFormatting>
  <conditionalFormatting sqref="D8">
    <cfRule type="cellIs" dxfId="2830" priority="2798" operator="lessThan">
      <formula>0</formula>
    </cfRule>
  </conditionalFormatting>
  <conditionalFormatting sqref="D8">
    <cfRule type="cellIs" dxfId="2829" priority="2791" operator="lessThan">
      <formula>0</formula>
    </cfRule>
  </conditionalFormatting>
  <conditionalFormatting sqref="D9">
    <cfRule type="cellIs" dxfId="2828" priority="2797" operator="lessThan">
      <formula>0</formula>
    </cfRule>
  </conditionalFormatting>
  <conditionalFormatting sqref="D9">
    <cfRule type="cellIs" dxfId="2827" priority="2796" operator="lessThan">
      <formula>0</formula>
    </cfRule>
  </conditionalFormatting>
  <conditionalFormatting sqref="D9">
    <cfRule type="cellIs" dxfId="2826" priority="2795" operator="lessThan">
      <formula>0</formula>
    </cfRule>
  </conditionalFormatting>
  <conditionalFormatting sqref="D9">
    <cfRule type="cellIs" dxfId="2825" priority="2794" operator="lessThan">
      <formula>0</formula>
    </cfRule>
  </conditionalFormatting>
  <conditionalFormatting sqref="D9">
    <cfRule type="cellIs" dxfId="2824" priority="2793" operator="lessThan">
      <formula>0</formula>
    </cfRule>
  </conditionalFormatting>
  <conditionalFormatting sqref="D9">
    <cfRule type="cellIs" dxfId="2823" priority="2792" operator="lessThan">
      <formula>0</formula>
    </cfRule>
  </conditionalFormatting>
  <conditionalFormatting sqref="D9">
    <cfRule type="cellIs" dxfId="2822" priority="2790" operator="lessThan">
      <formula>0</formula>
    </cfRule>
  </conditionalFormatting>
  <conditionalFormatting sqref="D9">
    <cfRule type="cellIs" dxfId="2821" priority="2789" operator="lessThan">
      <formula>0</formula>
    </cfRule>
  </conditionalFormatting>
  <conditionalFormatting sqref="D9">
    <cfRule type="cellIs" dxfId="2820" priority="2788" operator="lessThan">
      <formula>0</formula>
    </cfRule>
  </conditionalFormatting>
  <conditionalFormatting sqref="D9">
    <cfRule type="cellIs" dxfId="2819" priority="2787" operator="lessThan">
      <formula>0</formula>
    </cfRule>
  </conditionalFormatting>
  <conditionalFormatting sqref="D9">
    <cfRule type="cellIs" dxfId="2818" priority="2786" operator="lessThan">
      <formula>0</formula>
    </cfRule>
  </conditionalFormatting>
  <conditionalFormatting sqref="D8">
    <cfRule type="cellIs" dxfId="2817" priority="2785" operator="lessThan">
      <formula>0</formula>
    </cfRule>
  </conditionalFormatting>
  <conditionalFormatting sqref="D9">
    <cfRule type="cellIs" dxfId="2816" priority="2784" operator="lessThan">
      <formula>0</formula>
    </cfRule>
  </conditionalFormatting>
  <conditionalFormatting sqref="D9">
    <cfRule type="cellIs" dxfId="2815" priority="2783" operator="lessThan">
      <formula>0</formula>
    </cfRule>
  </conditionalFormatting>
  <conditionalFormatting sqref="D9">
    <cfRule type="cellIs" dxfId="2814" priority="2782" operator="lessThan">
      <formula>0</formula>
    </cfRule>
  </conditionalFormatting>
  <conditionalFormatting sqref="D9">
    <cfRule type="cellIs" dxfId="2813" priority="2781" operator="lessThan">
      <formula>0</formula>
    </cfRule>
  </conditionalFormatting>
  <conditionalFormatting sqref="D8">
    <cfRule type="cellIs" dxfId="2812" priority="2780" operator="lessThan">
      <formula>0</formula>
    </cfRule>
  </conditionalFormatting>
  <conditionalFormatting sqref="D9">
    <cfRule type="cellIs" dxfId="2811" priority="2779" operator="lessThan">
      <formula>0</formula>
    </cfRule>
  </conditionalFormatting>
  <conditionalFormatting sqref="D9">
    <cfRule type="cellIs" dxfId="2810" priority="2778" operator="lessThan">
      <formula>0</formula>
    </cfRule>
  </conditionalFormatting>
  <conditionalFormatting sqref="D9">
    <cfRule type="cellIs" dxfId="2809" priority="2777" operator="lessThan">
      <formula>0</formula>
    </cfRule>
  </conditionalFormatting>
  <conditionalFormatting sqref="D8">
    <cfRule type="cellIs" dxfId="2808" priority="2776" operator="lessThan">
      <formula>0</formula>
    </cfRule>
  </conditionalFormatting>
  <conditionalFormatting sqref="D9">
    <cfRule type="cellIs" dxfId="2807" priority="2775" operator="lessThan">
      <formula>0</formula>
    </cfRule>
  </conditionalFormatting>
  <conditionalFormatting sqref="D9">
    <cfRule type="cellIs" dxfId="2806" priority="2774" operator="lessThan">
      <formula>0</formula>
    </cfRule>
  </conditionalFormatting>
  <conditionalFormatting sqref="D8">
    <cfRule type="cellIs" dxfId="2805" priority="2773" operator="lessThan">
      <formula>0</formula>
    </cfRule>
  </conditionalFormatting>
  <conditionalFormatting sqref="D9">
    <cfRule type="cellIs" dxfId="2804" priority="2772" operator="lessThan">
      <formula>0</formula>
    </cfRule>
  </conditionalFormatting>
  <conditionalFormatting sqref="D8">
    <cfRule type="cellIs" dxfId="2803" priority="2771" operator="lessThan">
      <formula>0</formula>
    </cfRule>
  </conditionalFormatting>
  <conditionalFormatting sqref="D8">
    <cfRule type="cellIs" dxfId="2802" priority="2770" operator="lessThan">
      <formula>0</formula>
    </cfRule>
  </conditionalFormatting>
  <conditionalFormatting sqref="D9">
    <cfRule type="cellIs" dxfId="2801" priority="2769" operator="lessThan">
      <formula>0</formula>
    </cfRule>
  </conditionalFormatting>
  <conditionalFormatting sqref="D9">
    <cfRule type="cellIs" dxfId="2800" priority="2768" operator="lessThan">
      <formula>0</formula>
    </cfRule>
  </conditionalFormatting>
  <conditionalFormatting sqref="D9">
    <cfRule type="cellIs" dxfId="2799" priority="2767" operator="lessThan">
      <formula>0</formula>
    </cfRule>
  </conditionalFormatting>
  <conditionalFormatting sqref="D9">
    <cfRule type="cellIs" dxfId="2798" priority="2766" operator="lessThan">
      <formula>0</formula>
    </cfRule>
  </conditionalFormatting>
  <conditionalFormatting sqref="D9">
    <cfRule type="cellIs" dxfId="2797" priority="2765" operator="lessThan">
      <formula>0</formula>
    </cfRule>
  </conditionalFormatting>
  <conditionalFormatting sqref="D8">
    <cfRule type="cellIs" dxfId="2796" priority="2764" operator="lessThan">
      <formula>0</formula>
    </cfRule>
  </conditionalFormatting>
  <conditionalFormatting sqref="D9">
    <cfRule type="cellIs" dxfId="2795" priority="2763" operator="lessThan">
      <formula>0</formula>
    </cfRule>
  </conditionalFormatting>
  <conditionalFormatting sqref="D9">
    <cfRule type="cellIs" dxfId="2794" priority="2762" operator="lessThan">
      <formula>0</formula>
    </cfRule>
  </conditionalFormatting>
  <conditionalFormatting sqref="D9">
    <cfRule type="cellIs" dxfId="2793" priority="2761" operator="lessThan">
      <formula>0</formula>
    </cfRule>
  </conditionalFormatting>
  <conditionalFormatting sqref="D9">
    <cfRule type="cellIs" dxfId="2792" priority="2760" operator="lessThan">
      <formula>0</formula>
    </cfRule>
  </conditionalFormatting>
  <conditionalFormatting sqref="D8">
    <cfRule type="cellIs" dxfId="2791" priority="2759" operator="lessThan">
      <formula>0</formula>
    </cfRule>
  </conditionalFormatting>
  <conditionalFormatting sqref="D9">
    <cfRule type="cellIs" dxfId="2790" priority="2758" operator="lessThan">
      <formula>0</formula>
    </cfRule>
  </conditionalFormatting>
  <conditionalFormatting sqref="D9">
    <cfRule type="cellIs" dxfId="2789" priority="2757" operator="lessThan">
      <formula>0</formula>
    </cfRule>
  </conditionalFormatting>
  <conditionalFormatting sqref="D9">
    <cfRule type="cellIs" dxfId="2788" priority="2756" operator="lessThan">
      <formula>0</formula>
    </cfRule>
  </conditionalFormatting>
  <conditionalFormatting sqref="D8">
    <cfRule type="cellIs" dxfId="2787" priority="2755" operator="lessThan">
      <formula>0</formula>
    </cfRule>
  </conditionalFormatting>
  <conditionalFormatting sqref="D9">
    <cfRule type="cellIs" dxfId="2786" priority="2754" operator="lessThan">
      <formula>0</formula>
    </cfRule>
  </conditionalFormatting>
  <conditionalFormatting sqref="D9">
    <cfRule type="cellIs" dxfId="2785" priority="2753" operator="lessThan">
      <formula>0</formula>
    </cfRule>
  </conditionalFormatting>
  <conditionalFormatting sqref="D8">
    <cfRule type="cellIs" dxfId="2784" priority="2752" operator="lessThan">
      <formula>0</formula>
    </cfRule>
  </conditionalFormatting>
  <conditionalFormatting sqref="D9">
    <cfRule type="cellIs" dxfId="2783" priority="2751" operator="lessThan">
      <formula>0</formula>
    </cfRule>
  </conditionalFormatting>
  <conditionalFormatting sqref="D8">
    <cfRule type="cellIs" dxfId="2782" priority="2750" operator="lessThan">
      <formula>0</formula>
    </cfRule>
  </conditionalFormatting>
  <conditionalFormatting sqref="D8">
    <cfRule type="cellIs" dxfId="2781" priority="2749" operator="lessThan">
      <formula>0</formula>
    </cfRule>
  </conditionalFormatting>
  <conditionalFormatting sqref="D9">
    <cfRule type="cellIs" dxfId="2780" priority="2748" operator="lessThan">
      <formula>0</formula>
    </cfRule>
  </conditionalFormatting>
  <conditionalFormatting sqref="D9">
    <cfRule type="cellIs" dxfId="2779" priority="2747" operator="lessThan">
      <formula>0</formula>
    </cfRule>
  </conditionalFormatting>
  <conditionalFormatting sqref="D9">
    <cfRule type="cellIs" dxfId="2778" priority="2746" operator="lessThan">
      <formula>0</formula>
    </cfRule>
  </conditionalFormatting>
  <conditionalFormatting sqref="D9">
    <cfRule type="cellIs" dxfId="2777" priority="2745" operator="lessThan">
      <formula>0</formula>
    </cfRule>
  </conditionalFormatting>
  <conditionalFormatting sqref="D8">
    <cfRule type="cellIs" dxfId="2776" priority="2744" operator="lessThan">
      <formula>0</formula>
    </cfRule>
  </conditionalFormatting>
  <conditionalFormatting sqref="D9">
    <cfRule type="cellIs" dxfId="2775" priority="2743" operator="lessThan">
      <formula>0</formula>
    </cfRule>
  </conditionalFormatting>
  <conditionalFormatting sqref="D9">
    <cfRule type="cellIs" dxfId="2774" priority="2742" operator="lessThan">
      <formula>0</formula>
    </cfRule>
  </conditionalFormatting>
  <conditionalFormatting sqref="D9">
    <cfRule type="cellIs" dxfId="2773" priority="2741" operator="lessThan">
      <formula>0</formula>
    </cfRule>
  </conditionalFormatting>
  <conditionalFormatting sqref="D8">
    <cfRule type="cellIs" dxfId="2772" priority="2740" operator="lessThan">
      <formula>0</formula>
    </cfRule>
  </conditionalFormatting>
  <conditionalFormatting sqref="D9">
    <cfRule type="cellIs" dxfId="2771" priority="2739" operator="lessThan">
      <formula>0</formula>
    </cfRule>
  </conditionalFormatting>
  <conditionalFormatting sqref="D9">
    <cfRule type="cellIs" dxfId="2770" priority="2738" operator="lessThan">
      <formula>0</formula>
    </cfRule>
  </conditionalFormatting>
  <conditionalFormatting sqref="D8">
    <cfRule type="cellIs" dxfId="2769" priority="2737" operator="lessThan">
      <formula>0</formula>
    </cfRule>
  </conditionalFormatting>
  <conditionalFormatting sqref="D9">
    <cfRule type="cellIs" dxfId="2768" priority="2736" operator="lessThan">
      <formula>0</formula>
    </cfRule>
  </conditionalFormatting>
  <conditionalFormatting sqref="D8">
    <cfRule type="cellIs" dxfId="2767" priority="2735" operator="lessThan">
      <formula>0</formula>
    </cfRule>
  </conditionalFormatting>
  <conditionalFormatting sqref="D8">
    <cfRule type="cellIs" dxfId="2766" priority="2734" operator="lessThan">
      <formula>0</formula>
    </cfRule>
  </conditionalFormatting>
  <conditionalFormatting sqref="D9">
    <cfRule type="cellIs" dxfId="2765" priority="2733" operator="lessThan">
      <formula>0</formula>
    </cfRule>
  </conditionalFormatting>
  <conditionalFormatting sqref="D9">
    <cfRule type="cellIs" dxfId="2764" priority="2732" operator="lessThan">
      <formula>0</formula>
    </cfRule>
  </conditionalFormatting>
  <conditionalFormatting sqref="D9">
    <cfRule type="cellIs" dxfId="2763" priority="2731" operator="lessThan">
      <formula>0</formula>
    </cfRule>
  </conditionalFormatting>
  <conditionalFormatting sqref="D8">
    <cfRule type="cellIs" dxfId="2762" priority="2730" operator="lessThan">
      <formula>0</formula>
    </cfRule>
  </conditionalFormatting>
  <conditionalFormatting sqref="D9">
    <cfRule type="cellIs" dxfId="2761" priority="2729" operator="lessThan">
      <formula>0</formula>
    </cfRule>
  </conditionalFormatting>
  <conditionalFormatting sqref="D9">
    <cfRule type="cellIs" dxfId="2760" priority="2728" operator="lessThan">
      <formula>0</formula>
    </cfRule>
  </conditionalFormatting>
  <conditionalFormatting sqref="D8">
    <cfRule type="cellIs" dxfId="2759" priority="2727" operator="lessThan">
      <formula>0</formula>
    </cfRule>
  </conditionalFormatting>
  <conditionalFormatting sqref="D9">
    <cfRule type="cellIs" dxfId="2758" priority="2726" operator="lessThan">
      <formula>0</formula>
    </cfRule>
  </conditionalFormatting>
  <conditionalFormatting sqref="D8">
    <cfRule type="cellIs" dxfId="2757" priority="2725" operator="lessThan">
      <formula>0</formula>
    </cfRule>
  </conditionalFormatting>
  <conditionalFormatting sqref="D8">
    <cfRule type="cellIs" dxfId="2756" priority="2724" operator="lessThan">
      <formula>0</formula>
    </cfRule>
  </conditionalFormatting>
  <conditionalFormatting sqref="D9">
    <cfRule type="cellIs" dxfId="2755" priority="2723" operator="lessThan">
      <formula>0</formula>
    </cfRule>
  </conditionalFormatting>
  <conditionalFormatting sqref="D9">
    <cfRule type="cellIs" dxfId="2754" priority="2722" operator="lessThan">
      <formula>0</formula>
    </cfRule>
  </conditionalFormatting>
  <conditionalFormatting sqref="D8">
    <cfRule type="cellIs" dxfId="2753" priority="2721" operator="lessThan">
      <formula>0</formula>
    </cfRule>
  </conditionalFormatting>
  <conditionalFormatting sqref="D9">
    <cfRule type="cellIs" dxfId="2752" priority="2720" operator="lessThan">
      <formula>0</formula>
    </cfRule>
  </conditionalFormatting>
  <conditionalFormatting sqref="D8">
    <cfRule type="cellIs" dxfId="2751" priority="2719" operator="lessThan">
      <formula>0</formula>
    </cfRule>
  </conditionalFormatting>
  <conditionalFormatting sqref="D8">
    <cfRule type="cellIs" dxfId="2750" priority="2718" operator="lessThan">
      <formula>0</formula>
    </cfRule>
  </conditionalFormatting>
  <conditionalFormatting sqref="D9">
    <cfRule type="cellIs" dxfId="2749" priority="2717" operator="lessThan">
      <formula>0</formula>
    </cfRule>
  </conditionalFormatting>
  <conditionalFormatting sqref="D8">
    <cfRule type="cellIs" dxfId="2748" priority="2716" operator="lessThan">
      <formula>0</formula>
    </cfRule>
  </conditionalFormatting>
  <conditionalFormatting sqref="D8">
    <cfRule type="cellIs" dxfId="2747" priority="2715" operator="lessThan">
      <formula>0</formula>
    </cfRule>
  </conditionalFormatting>
  <conditionalFormatting sqref="D8">
    <cfRule type="cellIs" dxfId="2746" priority="2714" operator="lessThan">
      <formula>0</formula>
    </cfRule>
  </conditionalFormatting>
  <conditionalFormatting sqref="D9">
    <cfRule type="cellIs" dxfId="2745" priority="2713" operator="lessThan">
      <formula>0</formula>
    </cfRule>
  </conditionalFormatting>
  <conditionalFormatting sqref="D9">
    <cfRule type="cellIs" dxfId="2744" priority="2712" operator="lessThan">
      <formula>0</formula>
    </cfRule>
  </conditionalFormatting>
  <conditionalFormatting sqref="D9">
    <cfRule type="cellIs" dxfId="2743" priority="2711" operator="lessThan">
      <formula>0</formula>
    </cfRule>
  </conditionalFormatting>
  <conditionalFormatting sqref="D9">
    <cfRule type="cellIs" dxfId="2742" priority="2710" operator="lessThan">
      <formula>0</formula>
    </cfRule>
  </conditionalFormatting>
  <conditionalFormatting sqref="D9">
    <cfRule type="cellIs" dxfId="2741" priority="2709" operator="lessThan">
      <formula>0</formula>
    </cfRule>
  </conditionalFormatting>
  <conditionalFormatting sqref="D8">
    <cfRule type="cellIs" dxfId="2740" priority="2708" operator="lessThan">
      <formula>0</formula>
    </cfRule>
  </conditionalFormatting>
  <conditionalFormatting sqref="D9">
    <cfRule type="cellIs" dxfId="2739" priority="2707" operator="lessThan">
      <formula>0</formula>
    </cfRule>
  </conditionalFormatting>
  <conditionalFormatting sqref="D9">
    <cfRule type="cellIs" dxfId="2738" priority="2706" operator="lessThan">
      <formula>0</formula>
    </cfRule>
  </conditionalFormatting>
  <conditionalFormatting sqref="D9">
    <cfRule type="cellIs" dxfId="2737" priority="2705" operator="lessThan">
      <formula>0</formula>
    </cfRule>
  </conditionalFormatting>
  <conditionalFormatting sqref="D9">
    <cfRule type="cellIs" dxfId="2736" priority="2704" operator="lessThan">
      <formula>0</formula>
    </cfRule>
  </conditionalFormatting>
  <conditionalFormatting sqref="D8">
    <cfRule type="cellIs" dxfId="2735" priority="2703" operator="lessThan">
      <formula>0</formula>
    </cfRule>
  </conditionalFormatting>
  <conditionalFormatting sqref="D9">
    <cfRule type="cellIs" dxfId="2734" priority="2702" operator="lessThan">
      <formula>0</formula>
    </cfRule>
  </conditionalFormatting>
  <conditionalFormatting sqref="D9">
    <cfRule type="cellIs" dxfId="2733" priority="2701" operator="lessThan">
      <formula>0</formula>
    </cfRule>
  </conditionalFormatting>
  <conditionalFormatting sqref="D9">
    <cfRule type="cellIs" dxfId="2732" priority="2700" operator="lessThan">
      <formula>0</formula>
    </cfRule>
  </conditionalFormatting>
  <conditionalFormatting sqref="D8">
    <cfRule type="cellIs" dxfId="2731" priority="2699" operator="lessThan">
      <formula>0</formula>
    </cfRule>
  </conditionalFormatting>
  <conditionalFormatting sqref="D9">
    <cfRule type="cellIs" dxfId="2730" priority="2698" operator="lessThan">
      <formula>0</formula>
    </cfRule>
  </conditionalFormatting>
  <conditionalFormatting sqref="D9">
    <cfRule type="cellIs" dxfId="2729" priority="2697" operator="lessThan">
      <formula>0</formula>
    </cfRule>
  </conditionalFormatting>
  <conditionalFormatting sqref="D8">
    <cfRule type="cellIs" dxfId="2728" priority="2696" operator="lessThan">
      <formula>0</formula>
    </cfRule>
  </conditionalFormatting>
  <conditionalFormatting sqref="D9">
    <cfRule type="cellIs" dxfId="2727" priority="2695" operator="lessThan">
      <formula>0</formula>
    </cfRule>
  </conditionalFormatting>
  <conditionalFormatting sqref="D8">
    <cfRule type="cellIs" dxfId="2726" priority="2694" operator="lessThan">
      <formula>0</formula>
    </cfRule>
  </conditionalFormatting>
  <conditionalFormatting sqref="D8">
    <cfRule type="cellIs" dxfId="2725" priority="2693" operator="lessThan">
      <formula>0</formula>
    </cfRule>
  </conditionalFormatting>
  <conditionalFormatting sqref="D9">
    <cfRule type="cellIs" dxfId="2724" priority="2692" operator="lessThan">
      <formula>0</formula>
    </cfRule>
  </conditionalFormatting>
  <conditionalFormatting sqref="D9">
    <cfRule type="cellIs" dxfId="2723" priority="2691" operator="lessThan">
      <formula>0</formula>
    </cfRule>
  </conditionalFormatting>
  <conditionalFormatting sqref="D9">
    <cfRule type="cellIs" dxfId="2722" priority="2690" operator="lessThan">
      <formula>0</formula>
    </cfRule>
  </conditionalFormatting>
  <conditionalFormatting sqref="D9">
    <cfRule type="cellIs" dxfId="2721" priority="2689" operator="lessThan">
      <formula>0</formula>
    </cfRule>
  </conditionalFormatting>
  <conditionalFormatting sqref="D8">
    <cfRule type="cellIs" dxfId="2720" priority="2688" operator="lessThan">
      <formula>0</formula>
    </cfRule>
  </conditionalFormatting>
  <conditionalFormatting sqref="D9">
    <cfRule type="cellIs" dxfId="2719" priority="2687" operator="lessThan">
      <formula>0</formula>
    </cfRule>
  </conditionalFormatting>
  <conditionalFormatting sqref="D9">
    <cfRule type="cellIs" dxfId="2718" priority="2686" operator="lessThan">
      <formula>0</formula>
    </cfRule>
  </conditionalFormatting>
  <conditionalFormatting sqref="D9">
    <cfRule type="cellIs" dxfId="2717" priority="2685" operator="lessThan">
      <formula>0</formula>
    </cfRule>
  </conditionalFormatting>
  <conditionalFormatting sqref="D8">
    <cfRule type="cellIs" dxfId="2716" priority="2684" operator="lessThan">
      <formula>0</formula>
    </cfRule>
  </conditionalFormatting>
  <conditionalFormatting sqref="D9">
    <cfRule type="cellIs" dxfId="2715" priority="2683" operator="lessThan">
      <formula>0</formula>
    </cfRule>
  </conditionalFormatting>
  <conditionalFormatting sqref="D9">
    <cfRule type="cellIs" dxfId="2714" priority="2682" operator="lessThan">
      <formula>0</formula>
    </cfRule>
  </conditionalFormatting>
  <conditionalFormatting sqref="D8">
    <cfRule type="cellIs" dxfId="2713" priority="2681" operator="lessThan">
      <formula>0</formula>
    </cfRule>
  </conditionalFormatting>
  <conditionalFormatting sqref="D9">
    <cfRule type="cellIs" dxfId="2712" priority="2680" operator="lessThan">
      <formula>0</formula>
    </cfRule>
  </conditionalFormatting>
  <conditionalFormatting sqref="D8">
    <cfRule type="cellIs" dxfId="2711" priority="2679" operator="lessThan">
      <formula>0</formula>
    </cfRule>
  </conditionalFormatting>
  <conditionalFormatting sqref="D8">
    <cfRule type="cellIs" dxfId="2710" priority="2678" operator="lessThan">
      <formula>0</formula>
    </cfRule>
  </conditionalFormatting>
  <conditionalFormatting sqref="D9">
    <cfRule type="cellIs" dxfId="2709" priority="2677" operator="lessThan">
      <formula>0</formula>
    </cfRule>
  </conditionalFormatting>
  <conditionalFormatting sqref="D9">
    <cfRule type="cellIs" dxfId="2708" priority="2676" operator="lessThan">
      <formula>0</formula>
    </cfRule>
  </conditionalFormatting>
  <conditionalFormatting sqref="D9">
    <cfRule type="cellIs" dxfId="2707" priority="2675" operator="lessThan">
      <formula>0</formula>
    </cfRule>
  </conditionalFormatting>
  <conditionalFormatting sqref="D8">
    <cfRule type="cellIs" dxfId="2706" priority="2674" operator="lessThan">
      <formula>0</formula>
    </cfRule>
  </conditionalFormatting>
  <conditionalFormatting sqref="D9">
    <cfRule type="cellIs" dxfId="2705" priority="2673" operator="lessThan">
      <formula>0</formula>
    </cfRule>
  </conditionalFormatting>
  <conditionalFormatting sqref="D9">
    <cfRule type="cellIs" dxfId="2704" priority="2672" operator="lessThan">
      <formula>0</formula>
    </cfRule>
  </conditionalFormatting>
  <conditionalFormatting sqref="D8">
    <cfRule type="cellIs" dxfId="2703" priority="2671" operator="lessThan">
      <formula>0</formula>
    </cfRule>
  </conditionalFormatting>
  <conditionalFormatting sqref="D9">
    <cfRule type="cellIs" dxfId="2702" priority="2670" operator="lessThan">
      <formula>0</formula>
    </cfRule>
  </conditionalFormatting>
  <conditionalFormatting sqref="D8">
    <cfRule type="cellIs" dxfId="2701" priority="2669" operator="lessThan">
      <formula>0</formula>
    </cfRule>
  </conditionalFormatting>
  <conditionalFormatting sqref="D8">
    <cfRule type="cellIs" dxfId="2700" priority="2668" operator="lessThan">
      <formula>0</formula>
    </cfRule>
  </conditionalFormatting>
  <conditionalFormatting sqref="D9">
    <cfRule type="cellIs" dxfId="2699" priority="2667" operator="lessThan">
      <formula>0</formula>
    </cfRule>
  </conditionalFormatting>
  <conditionalFormatting sqref="D9">
    <cfRule type="cellIs" dxfId="2698" priority="2666" operator="lessThan">
      <formula>0</formula>
    </cfRule>
  </conditionalFormatting>
  <conditionalFormatting sqref="D8">
    <cfRule type="cellIs" dxfId="2697" priority="2665" operator="lessThan">
      <formula>0</formula>
    </cfRule>
  </conditionalFormatting>
  <conditionalFormatting sqref="D9">
    <cfRule type="cellIs" dxfId="2696" priority="2664" operator="lessThan">
      <formula>0</formula>
    </cfRule>
  </conditionalFormatting>
  <conditionalFormatting sqref="D8">
    <cfRule type="cellIs" dxfId="2695" priority="2663" operator="lessThan">
      <formula>0</formula>
    </cfRule>
  </conditionalFormatting>
  <conditionalFormatting sqref="D8">
    <cfRule type="cellIs" dxfId="2694" priority="2662" operator="lessThan">
      <formula>0</formula>
    </cfRule>
  </conditionalFormatting>
  <conditionalFormatting sqref="D9">
    <cfRule type="cellIs" dxfId="2693" priority="2661" operator="lessThan">
      <formula>0</formula>
    </cfRule>
  </conditionalFormatting>
  <conditionalFormatting sqref="D8">
    <cfRule type="cellIs" dxfId="2692" priority="2660" operator="lessThan">
      <formula>0</formula>
    </cfRule>
  </conditionalFormatting>
  <conditionalFormatting sqref="D8">
    <cfRule type="cellIs" dxfId="2691" priority="2659" operator="lessThan">
      <formula>0</formula>
    </cfRule>
  </conditionalFormatting>
  <conditionalFormatting sqref="D8">
    <cfRule type="cellIs" dxfId="2690" priority="2658" operator="lessThan">
      <formula>0</formula>
    </cfRule>
  </conditionalFormatting>
  <conditionalFormatting sqref="D9">
    <cfRule type="cellIs" dxfId="2689" priority="2657" operator="lessThan">
      <formula>0</formula>
    </cfRule>
  </conditionalFormatting>
  <conditionalFormatting sqref="D9">
    <cfRule type="cellIs" dxfId="2688" priority="2656" operator="lessThan">
      <formula>0</formula>
    </cfRule>
  </conditionalFormatting>
  <conditionalFormatting sqref="D9">
    <cfRule type="cellIs" dxfId="2687" priority="2655" operator="lessThan">
      <formula>0</formula>
    </cfRule>
  </conditionalFormatting>
  <conditionalFormatting sqref="D9">
    <cfRule type="cellIs" dxfId="2686" priority="2654" operator="lessThan">
      <formula>0</formula>
    </cfRule>
  </conditionalFormatting>
  <conditionalFormatting sqref="D8">
    <cfRule type="cellIs" dxfId="2685" priority="2653" operator="lessThan">
      <formula>0</formula>
    </cfRule>
  </conditionalFormatting>
  <conditionalFormatting sqref="D9">
    <cfRule type="cellIs" dxfId="2684" priority="2652" operator="lessThan">
      <formula>0</formula>
    </cfRule>
  </conditionalFormatting>
  <conditionalFormatting sqref="D9">
    <cfRule type="cellIs" dxfId="2683" priority="2651" operator="lessThan">
      <formula>0</formula>
    </cfRule>
  </conditionalFormatting>
  <conditionalFormatting sqref="D9">
    <cfRule type="cellIs" dxfId="2682" priority="2650" operator="lessThan">
      <formula>0</formula>
    </cfRule>
  </conditionalFormatting>
  <conditionalFormatting sqref="D8">
    <cfRule type="cellIs" dxfId="2681" priority="2649" operator="lessThan">
      <formula>0</formula>
    </cfRule>
  </conditionalFormatting>
  <conditionalFormatting sqref="D9">
    <cfRule type="cellIs" dxfId="2680" priority="2648" operator="lessThan">
      <formula>0</formula>
    </cfRule>
  </conditionalFormatting>
  <conditionalFormatting sqref="D9">
    <cfRule type="cellIs" dxfId="2679" priority="2647" operator="lessThan">
      <formula>0</formula>
    </cfRule>
  </conditionalFormatting>
  <conditionalFormatting sqref="D8">
    <cfRule type="cellIs" dxfId="2678" priority="2646" operator="lessThan">
      <formula>0</formula>
    </cfRule>
  </conditionalFormatting>
  <conditionalFormatting sqref="D9">
    <cfRule type="cellIs" dxfId="2677" priority="2645" operator="lessThan">
      <formula>0</formula>
    </cfRule>
  </conditionalFormatting>
  <conditionalFormatting sqref="D8">
    <cfRule type="cellIs" dxfId="2676" priority="2644" operator="lessThan">
      <formula>0</formula>
    </cfRule>
  </conditionalFormatting>
  <conditionalFormatting sqref="D8">
    <cfRule type="cellIs" dxfId="2675" priority="2643" operator="lessThan">
      <formula>0</formula>
    </cfRule>
  </conditionalFormatting>
  <conditionalFormatting sqref="D9">
    <cfRule type="cellIs" dxfId="2674" priority="2642" operator="lessThan">
      <formula>0</formula>
    </cfRule>
  </conditionalFormatting>
  <conditionalFormatting sqref="D9">
    <cfRule type="cellIs" dxfId="2673" priority="2641" operator="lessThan">
      <formula>0</formula>
    </cfRule>
  </conditionalFormatting>
  <conditionalFormatting sqref="D9">
    <cfRule type="cellIs" dxfId="2672" priority="2640" operator="lessThan">
      <formula>0</formula>
    </cfRule>
  </conditionalFormatting>
  <conditionalFormatting sqref="D8">
    <cfRule type="cellIs" dxfId="2671" priority="2639" operator="lessThan">
      <formula>0</formula>
    </cfRule>
  </conditionalFormatting>
  <conditionalFormatting sqref="D9">
    <cfRule type="cellIs" dxfId="2670" priority="2638" operator="lessThan">
      <formula>0</formula>
    </cfRule>
  </conditionalFormatting>
  <conditionalFormatting sqref="D9">
    <cfRule type="cellIs" dxfId="2669" priority="2637" operator="lessThan">
      <formula>0</formula>
    </cfRule>
  </conditionalFormatting>
  <conditionalFormatting sqref="D8">
    <cfRule type="cellIs" dxfId="2668" priority="2636" operator="lessThan">
      <formula>0</formula>
    </cfRule>
  </conditionalFormatting>
  <conditionalFormatting sqref="D9">
    <cfRule type="cellIs" dxfId="2667" priority="2635" operator="lessThan">
      <formula>0</formula>
    </cfRule>
  </conditionalFormatting>
  <conditionalFormatting sqref="D8">
    <cfRule type="cellIs" dxfId="2666" priority="2634" operator="lessThan">
      <formula>0</formula>
    </cfRule>
  </conditionalFormatting>
  <conditionalFormatting sqref="D8">
    <cfRule type="cellIs" dxfId="2665" priority="2633" operator="lessThan">
      <formula>0</formula>
    </cfRule>
  </conditionalFormatting>
  <conditionalFormatting sqref="D9">
    <cfRule type="cellIs" dxfId="2664" priority="2632" operator="lessThan">
      <formula>0</formula>
    </cfRule>
  </conditionalFormatting>
  <conditionalFormatting sqref="D9">
    <cfRule type="cellIs" dxfId="2663" priority="2631" operator="lessThan">
      <formula>0</formula>
    </cfRule>
  </conditionalFormatting>
  <conditionalFormatting sqref="D8">
    <cfRule type="cellIs" dxfId="2662" priority="2630" operator="lessThan">
      <formula>0</formula>
    </cfRule>
  </conditionalFormatting>
  <conditionalFormatting sqref="D9">
    <cfRule type="cellIs" dxfId="2661" priority="2629" operator="lessThan">
      <formula>0</formula>
    </cfRule>
  </conditionalFormatting>
  <conditionalFormatting sqref="D8">
    <cfRule type="cellIs" dxfId="2660" priority="2628" operator="lessThan">
      <formula>0</formula>
    </cfRule>
  </conditionalFormatting>
  <conditionalFormatting sqref="D8">
    <cfRule type="cellIs" dxfId="2659" priority="2627" operator="lessThan">
      <formula>0</formula>
    </cfRule>
  </conditionalFormatting>
  <conditionalFormatting sqref="D9">
    <cfRule type="cellIs" dxfId="2658" priority="2626" operator="lessThan">
      <formula>0</formula>
    </cfRule>
  </conditionalFormatting>
  <conditionalFormatting sqref="D8">
    <cfRule type="cellIs" dxfId="2657" priority="2625" operator="lessThan">
      <formula>0</formula>
    </cfRule>
  </conditionalFormatting>
  <conditionalFormatting sqref="D8">
    <cfRule type="cellIs" dxfId="2656" priority="2624" operator="lessThan">
      <formula>0</formula>
    </cfRule>
  </conditionalFormatting>
  <conditionalFormatting sqref="D8">
    <cfRule type="cellIs" dxfId="2655" priority="2623" operator="lessThan">
      <formula>0</formula>
    </cfRule>
  </conditionalFormatting>
  <conditionalFormatting sqref="D9">
    <cfRule type="cellIs" dxfId="2654" priority="2622" operator="lessThan">
      <formula>0</formula>
    </cfRule>
  </conditionalFormatting>
  <conditionalFormatting sqref="D9">
    <cfRule type="cellIs" dxfId="2653" priority="2621" operator="lessThan">
      <formula>0</formula>
    </cfRule>
  </conditionalFormatting>
  <conditionalFormatting sqref="D9">
    <cfRule type="cellIs" dxfId="2652" priority="2620" operator="lessThan">
      <formula>0</formula>
    </cfRule>
  </conditionalFormatting>
  <conditionalFormatting sqref="D8">
    <cfRule type="cellIs" dxfId="2651" priority="2619" operator="lessThan">
      <formula>0</formula>
    </cfRule>
  </conditionalFormatting>
  <conditionalFormatting sqref="D9">
    <cfRule type="cellIs" dxfId="2650" priority="2618" operator="lessThan">
      <formula>0</formula>
    </cfRule>
  </conditionalFormatting>
  <conditionalFormatting sqref="D9">
    <cfRule type="cellIs" dxfId="2649" priority="2617" operator="lessThan">
      <formula>0</formula>
    </cfRule>
  </conditionalFormatting>
  <conditionalFormatting sqref="D8">
    <cfRule type="cellIs" dxfId="2648" priority="2616" operator="lessThan">
      <formula>0</formula>
    </cfRule>
  </conditionalFormatting>
  <conditionalFormatting sqref="D9">
    <cfRule type="cellIs" dxfId="2647" priority="2615" operator="lessThan">
      <formula>0</formula>
    </cfRule>
  </conditionalFormatting>
  <conditionalFormatting sqref="D8">
    <cfRule type="cellIs" dxfId="2646" priority="2614" operator="lessThan">
      <formula>0</formula>
    </cfRule>
  </conditionalFormatting>
  <conditionalFormatting sqref="D8">
    <cfRule type="cellIs" dxfId="2645" priority="2613" operator="lessThan">
      <formula>0</formula>
    </cfRule>
  </conditionalFormatting>
  <conditionalFormatting sqref="D9">
    <cfRule type="cellIs" dxfId="2644" priority="2612" operator="lessThan">
      <formula>0</formula>
    </cfRule>
  </conditionalFormatting>
  <conditionalFormatting sqref="D9">
    <cfRule type="cellIs" dxfId="2643" priority="2611" operator="lessThan">
      <formula>0</formula>
    </cfRule>
  </conditionalFormatting>
  <conditionalFormatting sqref="D8">
    <cfRule type="cellIs" dxfId="2642" priority="2610" operator="lessThan">
      <formula>0</formula>
    </cfRule>
  </conditionalFormatting>
  <conditionalFormatting sqref="D9">
    <cfRule type="cellIs" dxfId="2641" priority="2609" operator="lessThan">
      <formula>0</formula>
    </cfRule>
  </conditionalFormatting>
  <conditionalFormatting sqref="D8">
    <cfRule type="cellIs" dxfId="2640" priority="2608" operator="lessThan">
      <formula>0</formula>
    </cfRule>
  </conditionalFormatting>
  <conditionalFormatting sqref="D8">
    <cfRule type="cellIs" dxfId="2639" priority="2607" operator="lessThan">
      <formula>0</formula>
    </cfRule>
  </conditionalFormatting>
  <conditionalFormatting sqref="D9">
    <cfRule type="cellIs" dxfId="2638" priority="2606" operator="lessThan">
      <formula>0</formula>
    </cfRule>
  </conditionalFormatting>
  <conditionalFormatting sqref="D8">
    <cfRule type="cellIs" dxfId="2637" priority="2605" operator="lessThan">
      <formula>0</formula>
    </cfRule>
  </conditionalFormatting>
  <conditionalFormatting sqref="D8">
    <cfRule type="cellIs" dxfId="2636" priority="2604" operator="lessThan">
      <formula>0</formula>
    </cfRule>
  </conditionalFormatting>
  <conditionalFormatting sqref="D8">
    <cfRule type="cellIs" dxfId="2635" priority="2603" operator="lessThan">
      <formula>0</formula>
    </cfRule>
  </conditionalFormatting>
  <conditionalFormatting sqref="D9">
    <cfRule type="cellIs" dxfId="2634" priority="2602" operator="lessThan">
      <formula>0</formula>
    </cfRule>
  </conditionalFormatting>
  <conditionalFormatting sqref="D9">
    <cfRule type="cellIs" dxfId="2633" priority="2601" operator="lessThan">
      <formula>0</formula>
    </cfRule>
  </conditionalFormatting>
  <conditionalFormatting sqref="D8">
    <cfRule type="cellIs" dxfId="2632" priority="2600" operator="lessThan">
      <formula>0</formula>
    </cfRule>
  </conditionalFormatting>
  <conditionalFormatting sqref="D9">
    <cfRule type="cellIs" dxfId="2631" priority="2599" operator="lessThan">
      <formula>0</formula>
    </cfRule>
  </conditionalFormatting>
  <conditionalFormatting sqref="D8">
    <cfRule type="cellIs" dxfId="2630" priority="2598" operator="lessThan">
      <formula>0</formula>
    </cfRule>
  </conditionalFormatting>
  <conditionalFormatting sqref="D8">
    <cfRule type="cellIs" dxfId="2629" priority="2597" operator="lessThan">
      <formula>0</formula>
    </cfRule>
  </conditionalFormatting>
  <conditionalFormatting sqref="D9">
    <cfRule type="cellIs" dxfId="2628" priority="2596" operator="lessThan">
      <formula>0</formula>
    </cfRule>
  </conditionalFormatting>
  <conditionalFormatting sqref="D8">
    <cfRule type="cellIs" dxfId="2627" priority="2595" operator="lessThan">
      <formula>0</formula>
    </cfRule>
  </conditionalFormatting>
  <conditionalFormatting sqref="D8">
    <cfRule type="cellIs" dxfId="2626" priority="2594" operator="lessThan">
      <formula>0</formula>
    </cfRule>
  </conditionalFormatting>
  <conditionalFormatting sqref="D8">
    <cfRule type="cellIs" dxfId="2625" priority="2593" operator="lessThan">
      <formula>0</formula>
    </cfRule>
  </conditionalFormatting>
  <conditionalFormatting sqref="D9">
    <cfRule type="cellIs" dxfId="2624" priority="2592" operator="lessThan">
      <formula>0</formula>
    </cfRule>
  </conditionalFormatting>
  <conditionalFormatting sqref="D8">
    <cfRule type="cellIs" dxfId="2623" priority="2591" operator="lessThan">
      <formula>0</formula>
    </cfRule>
  </conditionalFormatting>
  <conditionalFormatting sqref="D8">
    <cfRule type="cellIs" dxfId="2622" priority="2590" operator="lessThan">
      <formula>0</formula>
    </cfRule>
  </conditionalFormatting>
  <conditionalFormatting sqref="D8">
    <cfRule type="cellIs" dxfId="2621" priority="2589" operator="lessThan">
      <formula>0</formula>
    </cfRule>
  </conditionalFormatting>
  <conditionalFormatting sqref="D8">
    <cfRule type="cellIs" dxfId="2620" priority="2588" operator="lessThan">
      <formula>0</formula>
    </cfRule>
  </conditionalFormatting>
  <conditionalFormatting sqref="D8">
    <cfRule type="cellIs" dxfId="2619" priority="2581" operator="lessThan">
      <formula>0</formula>
    </cfRule>
  </conditionalFormatting>
  <conditionalFormatting sqref="D9">
    <cfRule type="cellIs" dxfId="2618" priority="2587" operator="lessThan">
      <formula>0</formula>
    </cfRule>
  </conditionalFormatting>
  <conditionalFormatting sqref="D9">
    <cfRule type="cellIs" dxfId="2617" priority="2586" operator="lessThan">
      <formula>0</formula>
    </cfRule>
  </conditionalFormatting>
  <conditionalFormatting sqref="D9">
    <cfRule type="cellIs" dxfId="2616" priority="2585" operator="lessThan">
      <formula>0</formula>
    </cfRule>
  </conditionalFormatting>
  <conditionalFormatting sqref="D9">
    <cfRule type="cellIs" dxfId="2615" priority="2584" operator="lessThan">
      <formula>0</formula>
    </cfRule>
  </conditionalFormatting>
  <conditionalFormatting sqref="D9">
    <cfRule type="cellIs" dxfId="2614" priority="2583" operator="lessThan">
      <formula>0</formula>
    </cfRule>
  </conditionalFormatting>
  <conditionalFormatting sqref="D9">
    <cfRule type="cellIs" dxfId="2613" priority="2582" operator="lessThan">
      <formula>0</formula>
    </cfRule>
  </conditionalFormatting>
  <conditionalFormatting sqref="D9">
    <cfRule type="cellIs" dxfId="2612" priority="2580" operator="lessThan">
      <formula>0</formula>
    </cfRule>
  </conditionalFormatting>
  <conditionalFormatting sqref="D9">
    <cfRule type="cellIs" dxfId="2611" priority="2579" operator="lessThan">
      <formula>0</formula>
    </cfRule>
  </conditionalFormatting>
  <conditionalFormatting sqref="D9">
    <cfRule type="cellIs" dxfId="2610" priority="2578" operator="lessThan">
      <formula>0</formula>
    </cfRule>
  </conditionalFormatting>
  <conditionalFormatting sqref="D9">
    <cfRule type="cellIs" dxfId="2609" priority="2577" operator="lessThan">
      <formula>0</formula>
    </cfRule>
  </conditionalFormatting>
  <conditionalFormatting sqref="D9">
    <cfRule type="cellIs" dxfId="2608" priority="2576" operator="lessThan">
      <formula>0</formula>
    </cfRule>
  </conditionalFormatting>
  <conditionalFormatting sqref="D8">
    <cfRule type="cellIs" dxfId="2607" priority="2575" operator="lessThan">
      <formula>0</formula>
    </cfRule>
  </conditionalFormatting>
  <conditionalFormatting sqref="D9">
    <cfRule type="cellIs" dxfId="2606" priority="2574" operator="lessThan">
      <formula>0</formula>
    </cfRule>
  </conditionalFormatting>
  <conditionalFormatting sqref="D9">
    <cfRule type="cellIs" dxfId="2605" priority="2573" operator="lessThan">
      <formula>0</formula>
    </cfRule>
  </conditionalFormatting>
  <conditionalFormatting sqref="D9">
    <cfRule type="cellIs" dxfId="2604" priority="2572" operator="lessThan">
      <formula>0</formula>
    </cfRule>
  </conditionalFormatting>
  <conditionalFormatting sqref="D9">
    <cfRule type="cellIs" dxfId="2603" priority="2571" operator="lessThan">
      <formula>0</formula>
    </cfRule>
  </conditionalFormatting>
  <conditionalFormatting sqref="D8">
    <cfRule type="cellIs" dxfId="2602" priority="2570" operator="lessThan">
      <formula>0</formula>
    </cfRule>
  </conditionalFormatting>
  <conditionalFormatting sqref="D9">
    <cfRule type="cellIs" dxfId="2601" priority="2569" operator="lessThan">
      <formula>0</formula>
    </cfRule>
  </conditionalFormatting>
  <conditionalFormatting sqref="D9">
    <cfRule type="cellIs" dxfId="2600" priority="2568" operator="lessThan">
      <formula>0</formula>
    </cfRule>
  </conditionalFormatting>
  <conditionalFormatting sqref="D9">
    <cfRule type="cellIs" dxfId="2599" priority="2567" operator="lessThan">
      <formula>0</formula>
    </cfRule>
  </conditionalFormatting>
  <conditionalFormatting sqref="D8">
    <cfRule type="cellIs" dxfId="2598" priority="2566" operator="lessThan">
      <formula>0</formula>
    </cfRule>
  </conditionalFormatting>
  <conditionalFormatting sqref="D9">
    <cfRule type="cellIs" dxfId="2597" priority="2565" operator="lessThan">
      <formula>0</formula>
    </cfRule>
  </conditionalFormatting>
  <conditionalFormatting sqref="D9">
    <cfRule type="cellIs" dxfId="2596" priority="2564" operator="lessThan">
      <formula>0</formula>
    </cfRule>
  </conditionalFormatting>
  <conditionalFormatting sqref="D8">
    <cfRule type="cellIs" dxfId="2595" priority="2563" operator="lessThan">
      <formula>0</formula>
    </cfRule>
  </conditionalFormatting>
  <conditionalFormatting sqref="D9">
    <cfRule type="cellIs" dxfId="2594" priority="2562" operator="lessThan">
      <formula>0</formula>
    </cfRule>
  </conditionalFormatting>
  <conditionalFormatting sqref="D8">
    <cfRule type="cellIs" dxfId="2593" priority="2561" operator="lessThan">
      <formula>0</formula>
    </cfRule>
  </conditionalFormatting>
  <conditionalFormatting sqref="D8">
    <cfRule type="cellIs" dxfId="2592" priority="2560" operator="lessThan">
      <formula>0</formula>
    </cfRule>
  </conditionalFormatting>
  <conditionalFormatting sqref="D9">
    <cfRule type="cellIs" dxfId="2591" priority="2559" operator="lessThan">
      <formula>0</formula>
    </cfRule>
  </conditionalFormatting>
  <conditionalFormatting sqref="D9">
    <cfRule type="cellIs" dxfId="2590" priority="2558" operator="lessThan">
      <formula>0</formula>
    </cfRule>
  </conditionalFormatting>
  <conditionalFormatting sqref="D9">
    <cfRule type="cellIs" dxfId="2589" priority="2557" operator="lessThan">
      <formula>0</formula>
    </cfRule>
  </conditionalFormatting>
  <conditionalFormatting sqref="D9">
    <cfRule type="cellIs" dxfId="2588" priority="2556" operator="lessThan">
      <formula>0</formula>
    </cfRule>
  </conditionalFormatting>
  <conditionalFormatting sqref="D9">
    <cfRule type="cellIs" dxfId="2587" priority="2555" operator="lessThan">
      <formula>0</formula>
    </cfRule>
  </conditionalFormatting>
  <conditionalFormatting sqref="D8">
    <cfRule type="cellIs" dxfId="2586" priority="2554" operator="lessThan">
      <formula>0</formula>
    </cfRule>
  </conditionalFormatting>
  <conditionalFormatting sqref="D9">
    <cfRule type="cellIs" dxfId="2585" priority="2553" operator="lessThan">
      <formula>0</formula>
    </cfRule>
  </conditionalFormatting>
  <conditionalFormatting sqref="D9">
    <cfRule type="cellIs" dxfId="2584" priority="2552" operator="lessThan">
      <formula>0</formula>
    </cfRule>
  </conditionalFormatting>
  <conditionalFormatting sqref="D9">
    <cfRule type="cellIs" dxfId="2583" priority="2551" operator="lessThan">
      <formula>0</formula>
    </cfRule>
  </conditionalFormatting>
  <conditionalFormatting sqref="D9">
    <cfRule type="cellIs" dxfId="2582" priority="2550" operator="lessThan">
      <formula>0</formula>
    </cfRule>
  </conditionalFormatting>
  <conditionalFormatting sqref="D8">
    <cfRule type="cellIs" dxfId="2581" priority="2549" operator="lessThan">
      <formula>0</formula>
    </cfRule>
  </conditionalFormatting>
  <conditionalFormatting sqref="D9">
    <cfRule type="cellIs" dxfId="2580" priority="2548" operator="lessThan">
      <formula>0</formula>
    </cfRule>
  </conditionalFormatting>
  <conditionalFormatting sqref="D9">
    <cfRule type="cellIs" dxfId="2579" priority="2547" operator="lessThan">
      <formula>0</formula>
    </cfRule>
  </conditionalFormatting>
  <conditionalFormatting sqref="D9">
    <cfRule type="cellIs" dxfId="2578" priority="2546" operator="lessThan">
      <formula>0</formula>
    </cfRule>
  </conditionalFormatting>
  <conditionalFormatting sqref="D8">
    <cfRule type="cellIs" dxfId="2577" priority="2545" operator="lessThan">
      <formula>0</formula>
    </cfRule>
  </conditionalFormatting>
  <conditionalFormatting sqref="D9">
    <cfRule type="cellIs" dxfId="2576" priority="2544" operator="lessThan">
      <formula>0</formula>
    </cfRule>
  </conditionalFormatting>
  <conditionalFormatting sqref="D9">
    <cfRule type="cellIs" dxfId="2575" priority="2543" operator="lessThan">
      <formula>0</formula>
    </cfRule>
  </conditionalFormatting>
  <conditionalFormatting sqref="D8">
    <cfRule type="cellIs" dxfId="2574" priority="2542" operator="lessThan">
      <formula>0</formula>
    </cfRule>
  </conditionalFormatting>
  <conditionalFormatting sqref="D9">
    <cfRule type="cellIs" dxfId="2573" priority="2541" operator="lessThan">
      <formula>0</formula>
    </cfRule>
  </conditionalFormatting>
  <conditionalFormatting sqref="D8">
    <cfRule type="cellIs" dxfId="2572" priority="2540" operator="lessThan">
      <formula>0</formula>
    </cfRule>
  </conditionalFormatting>
  <conditionalFormatting sqref="D8">
    <cfRule type="cellIs" dxfId="2571" priority="2539" operator="lessThan">
      <formula>0</formula>
    </cfRule>
  </conditionalFormatting>
  <conditionalFormatting sqref="D9">
    <cfRule type="cellIs" dxfId="2570" priority="2538" operator="lessThan">
      <formula>0</formula>
    </cfRule>
  </conditionalFormatting>
  <conditionalFormatting sqref="D9">
    <cfRule type="cellIs" dxfId="2569" priority="2537" operator="lessThan">
      <formula>0</formula>
    </cfRule>
  </conditionalFormatting>
  <conditionalFormatting sqref="D9">
    <cfRule type="cellIs" dxfId="2568" priority="2536" operator="lessThan">
      <formula>0</formula>
    </cfRule>
  </conditionalFormatting>
  <conditionalFormatting sqref="D9">
    <cfRule type="cellIs" dxfId="2567" priority="2535" operator="lessThan">
      <formula>0</formula>
    </cfRule>
  </conditionalFormatting>
  <conditionalFormatting sqref="D8">
    <cfRule type="cellIs" dxfId="2566" priority="2534" operator="lessThan">
      <formula>0</formula>
    </cfRule>
  </conditionalFormatting>
  <conditionalFormatting sqref="D9">
    <cfRule type="cellIs" dxfId="2565" priority="2533" operator="lessThan">
      <formula>0</formula>
    </cfRule>
  </conditionalFormatting>
  <conditionalFormatting sqref="D9">
    <cfRule type="cellIs" dxfId="2564" priority="2532" operator="lessThan">
      <formula>0</formula>
    </cfRule>
  </conditionalFormatting>
  <conditionalFormatting sqref="D9">
    <cfRule type="cellIs" dxfId="2563" priority="2531" operator="lessThan">
      <formula>0</formula>
    </cfRule>
  </conditionalFormatting>
  <conditionalFormatting sqref="D8">
    <cfRule type="cellIs" dxfId="2562" priority="2530" operator="lessThan">
      <formula>0</formula>
    </cfRule>
  </conditionalFormatting>
  <conditionalFormatting sqref="D9">
    <cfRule type="cellIs" dxfId="2561" priority="2529" operator="lessThan">
      <formula>0</formula>
    </cfRule>
  </conditionalFormatting>
  <conditionalFormatting sqref="D9">
    <cfRule type="cellIs" dxfId="2560" priority="2528" operator="lessThan">
      <formula>0</formula>
    </cfRule>
  </conditionalFormatting>
  <conditionalFormatting sqref="D8">
    <cfRule type="cellIs" dxfId="2559" priority="2527" operator="lessThan">
      <formula>0</formula>
    </cfRule>
  </conditionalFormatting>
  <conditionalFormatting sqref="D9">
    <cfRule type="cellIs" dxfId="2558" priority="2526" operator="lessThan">
      <formula>0</formula>
    </cfRule>
  </conditionalFormatting>
  <conditionalFormatting sqref="D8">
    <cfRule type="cellIs" dxfId="2557" priority="2525" operator="lessThan">
      <formula>0</formula>
    </cfRule>
  </conditionalFormatting>
  <conditionalFormatting sqref="D8">
    <cfRule type="cellIs" dxfId="2556" priority="2524" operator="lessThan">
      <formula>0</formula>
    </cfRule>
  </conditionalFormatting>
  <conditionalFormatting sqref="D9">
    <cfRule type="cellIs" dxfId="2555" priority="2523" operator="lessThan">
      <formula>0</formula>
    </cfRule>
  </conditionalFormatting>
  <conditionalFormatting sqref="D9">
    <cfRule type="cellIs" dxfId="2554" priority="2522" operator="lessThan">
      <formula>0</formula>
    </cfRule>
  </conditionalFormatting>
  <conditionalFormatting sqref="D9">
    <cfRule type="cellIs" dxfId="2553" priority="2521" operator="lessThan">
      <formula>0</formula>
    </cfRule>
  </conditionalFormatting>
  <conditionalFormatting sqref="D8">
    <cfRule type="cellIs" dxfId="2552" priority="2520" operator="lessThan">
      <formula>0</formula>
    </cfRule>
  </conditionalFormatting>
  <conditionalFormatting sqref="D9">
    <cfRule type="cellIs" dxfId="2551" priority="2519" operator="lessThan">
      <formula>0</formula>
    </cfRule>
  </conditionalFormatting>
  <conditionalFormatting sqref="D9">
    <cfRule type="cellIs" dxfId="2550" priority="2518" operator="lessThan">
      <formula>0</formula>
    </cfRule>
  </conditionalFormatting>
  <conditionalFormatting sqref="D8">
    <cfRule type="cellIs" dxfId="2549" priority="2517" operator="lessThan">
      <formula>0</formula>
    </cfRule>
  </conditionalFormatting>
  <conditionalFormatting sqref="D9">
    <cfRule type="cellIs" dxfId="2548" priority="2516" operator="lessThan">
      <formula>0</formula>
    </cfRule>
  </conditionalFormatting>
  <conditionalFormatting sqref="D8">
    <cfRule type="cellIs" dxfId="2547" priority="2515" operator="lessThan">
      <formula>0</formula>
    </cfRule>
  </conditionalFormatting>
  <conditionalFormatting sqref="D8">
    <cfRule type="cellIs" dxfId="2546" priority="2514" operator="lessThan">
      <formula>0</formula>
    </cfRule>
  </conditionalFormatting>
  <conditionalFormatting sqref="D9">
    <cfRule type="cellIs" dxfId="2545" priority="2513" operator="lessThan">
      <formula>0</formula>
    </cfRule>
  </conditionalFormatting>
  <conditionalFormatting sqref="D9">
    <cfRule type="cellIs" dxfId="2544" priority="2512" operator="lessThan">
      <formula>0</formula>
    </cfRule>
  </conditionalFormatting>
  <conditionalFormatting sqref="D8">
    <cfRule type="cellIs" dxfId="2543" priority="2511" operator="lessThan">
      <formula>0</formula>
    </cfRule>
  </conditionalFormatting>
  <conditionalFormatting sqref="D9">
    <cfRule type="cellIs" dxfId="2542" priority="2510" operator="lessThan">
      <formula>0</formula>
    </cfRule>
  </conditionalFormatting>
  <conditionalFormatting sqref="D8">
    <cfRule type="cellIs" dxfId="2541" priority="2509" operator="lessThan">
      <formula>0</formula>
    </cfRule>
  </conditionalFormatting>
  <conditionalFormatting sqref="D8">
    <cfRule type="cellIs" dxfId="2540" priority="2508" operator="lessThan">
      <formula>0</formula>
    </cfRule>
  </conditionalFormatting>
  <conditionalFormatting sqref="D9">
    <cfRule type="cellIs" dxfId="2539" priority="2507" operator="lessThan">
      <formula>0</formula>
    </cfRule>
  </conditionalFormatting>
  <conditionalFormatting sqref="D8">
    <cfRule type="cellIs" dxfId="2538" priority="2506" operator="lessThan">
      <formula>0</formula>
    </cfRule>
  </conditionalFormatting>
  <conditionalFormatting sqref="D8">
    <cfRule type="cellIs" dxfId="2537" priority="2505" operator="lessThan">
      <formula>0</formula>
    </cfRule>
  </conditionalFormatting>
  <conditionalFormatting sqref="D8">
    <cfRule type="cellIs" dxfId="2536" priority="2504" operator="lessThan">
      <formula>0</formula>
    </cfRule>
  </conditionalFormatting>
  <conditionalFormatting sqref="D9">
    <cfRule type="cellIs" dxfId="2535" priority="2503" operator="lessThan">
      <formula>0</formula>
    </cfRule>
  </conditionalFormatting>
  <conditionalFormatting sqref="D9">
    <cfRule type="cellIs" dxfId="2534" priority="2502" operator="lessThan">
      <formula>0</formula>
    </cfRule>
  </conditionalFormatting>
  <conditionalFormatting sqref="D9">
    <cfRule type="cellIs" dxfId="2533" priority="2501" operator="lessThan">
      <formula>0</formula>
    </cfRule>
  </conditionalFormatting>
  <conditionalFormatting sqref="D9">
    <cfRule type="cellIs" dxfId="2532" priority="2500" operator="lessThan">
      <formula>0</formula>
    </cfRule>
  </conditionalFormatting>
  <conditionalFormatting sqref="D9">
    <cfRule type="cellIs" dxfId="2531" priority="2499" operator="lessThan">
      <formula>0</formula>
    </cfRule>
  </conditionalFormatting>
  <conditionalFormatting sqref="D8">
    <cfRule type="cellIs" dxfId="2530" priority="2498" operator="lessThan">
      <formula>0</formula>
    </cfRule>
  </conditionalFormatting>
  <conditionalFormatting sqref="D9">
    <cfRule type="cellIs" dxfId="2529" priority="2497" operator="lessThan">
      <formula>0</formula>
    </cfRule>
  </conditionalFormatting>
  <conditionalFormatting sqref="D9">
    <cfRule type="cellIs" dxfId="2528" priority="2496" operator="lessThan">
      <formula>0</formula>
    </cfRule>
  </conditionalFormatting>
  <conditionalFormatting sqref="D9">
    <cfRule type="cellIs" dxfId="2527" priority="2495" operator="lessThan">
      <formula>0</formula>
    </cfRule>
  </conditionalFormatting>
  <conditionalFormatting sqref="D9">
    <cfRule type="cellIs" dxfId="2526" priority="2494" operator="lessThan">
      <formula>0</formula>
    </cfRule>
  </conditionalFormatting>
  <conditionalFormatting sqref="D8">
    <cfRule type="cellIs" dxfId="2525" priority="2493" operator="lessThan">
      <formula>0</formula>
    </cfRule>
  </conditionalFormatting>
  <conditionalFormatting sqref="D9">
    <cfRule type="cellIs" dxfId="2524" priority="2492" operator="lessThan">
      <formula>0</formula>
    </cfRule>
  </conditionalFormatting>
  <conditionalFormatting sqref="D9">
    <cfRule type="cellIs" dxfId="2523" priority="2491" operator="lessThan">
      <formula>0</formula>
    </cfRule>
  </conditionalFormatting>
  <conditionalFormatting sqref="D9">
    <cfRule type="cellIs" dxfId="2522" priority="2490" operator="lessThan">
      <formula>0</formula>
    </cfRule>
  </conditionalFormatting>
  <conditionalFormatting sqref="D8">
    <cfRule type="cellIs" dxfId="2521" priority="2489" operator="lessThan">
      <formula>0</formula>
    </cfRule>
  </conditionalFormatting>
  <conditionalFormatting sqref="D9">
    <cfRule type="cellIs" dxfId="2520" priority="2488" operator="lessThan">
      <formula>0</formula>
    </cfRule>
  </conditionalFormatting>
  <conditionalFormatting sqref="D9">
    <cfRule type="cellIs" dxfId="2519" priority="2487" operator="lessThan">
      <formula>0</formula>
    </cfRule>
  </conditionalFormatting>
  <conditionalFormatting sqref="D8">
    <cfRule type="cellIs" dxfId="2518" priority="2486" operator="lessThan">
      <formula>0</formula>
    </cfRule>
  </conditionalFormatting>
  <conditionalFormatting sqref="D9">
    <cfRule type="cellIs" dxfId="2517" priority="2485" operator="lessThan">
      <formula>0</formula>
    </cfRule>
  </conditionalFormatting>
  <conditionalFormatting sqref="D8">
    <cfRule type="cellIs" dxfId="2516" priority="2484" operator="lessThan">
      <formula>0</formula>
    </cfRule>
  </conditionalFormatting>
  <conditionalFormatting sqref="D8">
    <cfRule type="cellIs" dxfId="2515" priority="2483" operator="lessThan">
      <formula>0</formula>
    </cfRule>
  </conditionalFormatting>
  <conditionalFormatting sqref="D9">
    <cfRule type="cellIs" dxfId="2514" priority="2482" operator="lessThan">
      <formula>0</formula>
    </cfRule>
  </conditionalFormatting>
  <conditionalFormatting sqref="D9">
    <cfRule type="cellIs" dxfId="2513" priority="2481" operator="lessThan">
      <formula>0</formula>
    </cfRule>
  </conditionalFormatting>
  <conditionalFormatting sqref="D9">
    <cfRule type="cellIs" dxfId="2512" priority="2480" operator="lessThan">
      <formula>0</formula>
    </cfRule>
  </conditionalFormatting>
  <conditionalFormatting sqref="D9">
    <cfRule type="cellIs" dxfId="2511" priority="2479" operator="lessThan">
      <formula>0</formula>
    </cfRule>
  </conditionalFormatting>
  <conditionalFormatting sqref="D8">
    <cfRule type="cellIs" dxfId="2510" priority="2478" operator="lessThan">
      <formula>0</formula>
    </cfRule>
  </conditionalFormatting>
  <conditionalFormatting sqref="D9">
    <cfRule type="cellIs" dxfId="2509" priority="2477" operator="lessThan">
      <formula>0</formula>
    </cfRule>
  </conditionalFormatting>
  <conditionalFormatting sqref="D9">
    <cfRule type="cellIs" dxfId="2508" priority="2476" operator="lessThan">
      <formula>0</formula>
    </cfRule>
  </conditionalFormatting>
  <conditionalFormatting sqref="D9">
    <cfRule type="cellIs" dxfId="2507" priority="2475" operator="lessThan">
      <formula>0</formula>
    </cfRule>
  </conditionalFormatting>
  <conditionalFormatting sqref="D8">
    <cfRule type="cellIs" dxfId="2506" priority="2474" operator="lessThan">
      <formula>0</formula>
    </cfRule>
  </conditionalFormatting>
  <conditionalFormatting sqref="D9">
    <cfRule type="cellIs" dxfId="2505" priority="2473" operator="lessThan">
      <formula>0</formula>
    </cfRule>
  </conditionalFormatting>
  <conditionalFormatting sqref="D9">
    <cfRule type="cellIs" dxfId="2504" priority="2472" operator="lessThan">
      <formula>0</formula>
    </cfRule>
  </conditionalFormatting>
  <conditionalFormatting sqref="D8">
    <cfRule type="cellIs" dxfId="2503" priority="2471" operator="lessThan">
      <formula>0</formula>
    </cfRule>
  </conditionalFormatting>
  <conditionalFormatting sqref="D9">
    <cfRule type="cellIs" dxfId="2502" priority="2470" operator="lessThan">
      <formula>0</formula>
    </cfRule>
  </conditionalFormatting>
  <conditionalFormatting sqref="D8">
    <cfRule type="cellIs" dxfId="2501" priority="2469" operator="lessThan">
      <formula>0</formula>
    </cfRule>
  </conditionalFormatting>
  <conditionalFormatting sqref="D8">
    <cfRule type="cellIs" dxfId="2500" priority="2468" operator="lessThan">
      <formula>0</formula>
    </cfRule>
  </conditionalFormatting>
  <conditionalFormatting sqref="D9">
    <cfRule type="cellIs" dxfId="2499" priority="2467" operator="lessThan">
      <formula>0</formula>
    </cfRule>
  </conditionalFormatting>
  <conditionalFormatting sqref="D9">
    <cfRule type="cellIs" dxfId="2498" priority="2466" operator="lessThan">
      <formula>0</formula>
    </cfRule>
  </conditionalFormatting>
  <conditionalFormatting sqref="D9">
    <cfRule type="cellIs" dxfId="2497" priority="2465" operator="lessThan">
      <formula>0</formula>
    </cfRule>
  </conditionalFormatting>
  <conditionalFormatting sqref="D8">
    <cfRule type="cellIs" dxfId="2496" priority="2464" operator="lessThan">
      <formula>0</formula>
    </cfRule>
  </conditionalFormatting>
  <conditionalFormatting sqref="D9">
    <cfRule type="cellIs" dxfId="2495" priority="2463" operator="lessThan">
      <formula>0</formula>
    </cfRule>
  </conditionalFormatting>
  <conditionalFormatting sqref="D9">
    <cfRule type="cellIs" dxfId="2494" priority="2462" operator="lessThan">
      <formula>0</formula>
    </cfRule>
  </conditionalFormatting>
  <conditionalFormatting sqref="D8">
    <cfRule type="cellIs" dxfId="2493" priority="2461" operator="lessThan">
      <formula>0</formula>
    </cfRule>
  </conditionalFormatting>
  <conditionalFormatting sqref="D9">
    <cfRule type="cellIs" dxfId="2492" priority="2460" operator="lessThan">
      <formula>0</formula>
    </cfRule>
  </conditionalFormatting>
  <conditionalFormatting sqref="D8">
    <cfRule type="cellIs" dxfId="2491" priority="2459" operator="lessThan">
      <formula>0</formula>
    </cfRule>
  </conditionalFormatting>
  <conditionalFormatting sqref="D8">
    <cfRule type="cellIs" dxfId="2490" priority="2458" operator="lessThan">
      <formula>0</formula>
    </cfRule>
  </conditionalFormatting>
  <conditionalFormatting sqref="D9">
    <cfRule type="cellIs" dxfId="2489" priority="2457" operator="lessThan">
      <formula>0</formula>
    </cfRule>
  </conditionalFormatting>
  <conditionalFormatting sqref="D9">
    <cfRule type="cellIs" dxfId="2488" priority="2456" operator="lessThan">
      <formula>0</formula>
    </cfRule>
  </conditionalFormatting>
  <conditionalFormatting sqref="D8">
    <cfRule type="cellIs" dxfId="2487" priority="2455" operator="lessThan">
      <formula>0</formula>
    </cfRule>
  </conditionalFormatting>
  <conditionalFormatting sqref="D9">
    <cfRule type="cellIs" dxfId="2486" priority="2454" operator="lessThan">
      <formula>0</formula>
    </cfRule>
  </conditionalFormatting>
  <conditionalFormatting sqref="D8">
    <cfRule type="cellIs" dxfId="2485" priority="2453" operator="lessThan">
      <formula>0</formula>
    </cfRule>
  </conditionalFormatting>
  <conditionalFormatting sqref="D8">
    <cfRule type="cellIs" dxfId="2484" priority="2452" operator="lessThan">
      <formula>0</formula>
    </cfRule>
  </conditionalFormatting>
  <conditionalFormatting sqref="D9">
    <cfRule type="cellIs" dxfId="2483" priority="2451" operator="lessThan">
      <formula>0</formula>
    </cfRule>
  </conditionalFormatting>
  <conditionalFormatting sqref="D8">
    <cfRule type="cellIs" dxfId="2482" priority="2450" operator="lessThan">
      <formula>0</formula>
    </cfRule>
  </conditionalFormatting>
  <conditionalFormatting sqref="D8">
    <cfRule type="cellIs" dxfId="2481" priority="2449" operator="lessThan">
      <formula>0</formula>
    </cfRule>
  </conditionalFormatting>
  <conditionalFormatting sqref="D8">
    <cfRule type="cellIs" dxfId="2480" priority="2448" operator="lessThan">
      <formula>0</formula>
    </cfRule>
  </conditionalFormatting>
  <conditionalFormatting sqref="D9">
    <cfRule type="cellIs" dxfId="2479" priority="2447" operator="lessThan">
      <formula>0</formula>
    </cfRule>
  </conditionalFormatting>
  <conditionalFormatting sqref="D9">
    <cfRule type="cellIs" dxfId="2478" priority="2446" operator="lessThan">
      <formula>0</formula>
    </cfRule>
  </conditionalFormatting>
  <conditionalFormatting sqref="D9">
    <cfRule type="cellIs" dxfId="2477" priority="2445" operator="lessThan">
      <formula>0</formula>
    </cfRule>
  </conditionalFormatting>
  <conditionalFormatting sqref="D9">
    <cfRule type="cellIs" dxfId="2476" priority="2444" operator="lessThan">
      <formula>0</formula>
    </cfRule>
  </conditionalFormatting>
  <conditionalFormatting sqref="D8">
    <cfRule type="cellIs" dxfId="2475" priority="2443" operator="lessThan">
      <formula>0</formula>
    </cfRule>
  </conditionalFormatting>
  <conditionalFormatting sqref="D9">
    <cfRule type="cellIs" dxfId="2474" priority="2442" operator="lessThan">
      <formula>0</formula>
    </cfRule>
  </conditionalFormatting>
  <conditionalFormatting sqref="D9">
    <cfRule type="cellIs" dxfId="2473" priority="2441" operator="lessThan">
      <formula>0</formula>
    </cfRule>
  </conditionalFormatting>
  <conditionalFormatting sqref="D9">
    <cfRule type="cellIs" dxfId="2472" priority="2440" operator="lessThan">
      <formula>0</formula>
    </cfRule>
  </conditionalFormatting>
  <conditionalFormatting sqref="D8">
    <cfRule type="cellIs" dxfId="2471" priority="2439" operator="lessThan">
      <formula>0</formula>
    </cfRule>
  </conditionalFormatting>
  <conditionalFormatting sqref="D9">
    <cfRule type="cellIs" dxfId="2470" priority="2438" operator="lessThan">
      <formula>0</formula>
    </cfRule>
  </conditionalFormatting>
  <conditionalFormatting sqref="D9">
    <cfRule type="cellIs" dxfId="2469" priority="2437" operator="lessThan">
      <formula>0</formula>
    </cfRule>
  </conditionalFormatting>
  <conditionalFormatting sqref="D8">
    <cfRule type="cellIs" dxfId="2468" priority="2436" operator="lessThan">
      <formula>0</formula>
    </cfRule>
  </conditionalFormatting>
  <conditionalFormatting sqref="D9">
    <cfRule type="cellIs" dxfId="2467" priority="2435" operator="lessThan">
      <formula>0</formula>
    </cfRule>
  </conditionalFormatting>
  <conditionalFormatting sqref="D8">
    <cfRule type="cellIs" dxfId="2466" priority="2434" operator="lessThan">
      <formula>0</formula>
    </cfRule>
  </conditionalFormatting>
  <conditionalFormatting sqref="D8">
    <cfRule type="cellIs" dxfId="2465" priority="2433" operator="lessThan">
      <formula>0</formula>
    </cfRule>
  </conditionalFormatting>
  <conditionalFormatting sqref="D9">
    <cfRule type="cellIs" dxfId="2464" priority="2432" operator="lessThan">
      <formula>0</formula>
    </cfRule>
  </conditionalFormatting>
  <conditionalFormatting sqref="D9">
    <cfRule type="cellIs" dxfId="2463" priority="2431" operator="lessThan">
      <formula>0</formula>
    </cfRule>
  </conditionalFormatting>
  <conditionalFormatting sqref="D9">
    <cfRule type="cellIs" dxfId="2462" priority="2430" operator="lessThan">
      <formula>0</formula>
    </cfRule>
  </conditionalFormatting>
  <conditionalFormatting sqref="D8">
    <cfRule type="cellIs" dxfId="2461" priority="2429" operator="lessThan">
      <formula>0</formula>
    </cfRule>
  </conditionalFormatting>
  <conditionalFormatting sqref="D9">
    <cfRule type="cellIs" dxfId="2460" priority="2428" operator="lessThan">
      <formula>0</formula>
    </cfRule>
  </conditionalFormatting>
  <conditionalFormatting sqref="D9">
    <cfRule type="cellIs" dxfId="2459" priority="2427" operator="lessThan">
      <formula>0</formula>
    </cfRule>
  </conditionalFormatting>
  <conditionalFormatting sqref="D8">
    <cfRule type="cellIs" dxfId="2458" priority="2426" operator="lessThan">
      <formula>0</formula>
    </cfRule>
  </conditionalFormatting>
  <conditionalFormatting sqref="D9">
    <cfRule type="cellIs" dxfId="2457" priority="2425" operator="lessThan">
      <formula>0</formula>
    </cfRule>
  </conditionalFormatting>
  <conditionalFormatting sqref="D8">
    <cfRule type="cellIs" dxfId="2456" priority="2424" operator="lessThan">
      <formula>0</formula>
    </cfRule>
  </conditionalFormatting>
  <conditionalFormatting sqref="D8">
    <cfRule type="cellIs" dxfId="2455" priority="2423" operator="lessThan">
      <formula>0</formula>
    </cfRule>
  </conditionalFormatting>
  <conditionalFormatting sqref="D9">
    <cfRule type="cellIs" dxfId="2454" priority="2422" operator="lessThan">
      <formula>0</formula>
    </cfRule>
  </conditionalFormatting>
  <conditionalFormatting sqref="D9">
    <cfRule type="cellIs" dxfId="2453" priority="2421" operator="lessThan">
      <formula>0</formula>
    </cfRule>
  </conditionalFormatting>
  <conditionalFormatting sqref="D8">
    <cfRule type="cellIs" dxfId="2452" priority="2420" operator="lessThan">
      <formula>0</formula>
    </cfRule>
  </conditionalFormatting>
  <conditionalFormatting sqref="D9">
    <cfRule type="cellIs" dxfId="2451" priority="2419" operator="lessThan">
      <formula>0</formula>
    </cfRule>
  </conditionalFormatting>
  <conditionalFormatting sqref="D8">
    <cfRule type="cellIs" dxfId="2450" priority="2418" operator="lessThan">
      <formula>0</formula>
    </cfRule>
  </conditionalFormatting>
  <conditionalFormatting sqref="D8">
    <cfRule type="cellIs" dxfId="2449" priority="2417" operator="lessThan">
      <formula>0</formula>
    </cfRule>
  </conditionalFormatting>
  <conditionalFormatting sqref="D9">
    <cfRule type="cellIs" dxfId="2448" priority="2416" operator="lessThan">
      <formula>0</formula>
    </cfRule>
  </conditionalFormatting>
  <conditionalFormatting sqref="D8">
    <cfRule type="cellIs" dxfId="2447" priority="2415" operator="lessThan">
      <formula>0</formula>
    </cfRule>
  </conditionalFormatting>
  <conditionalFormatting sqref="D8">
    <cfRule type="cellIs" dxfId="2446" priority="2414" operator="lessThan">
      <formula>0</formula>
    </cfRule>
  </conditionalFormatting>
  <conditionalFormatting sqref="D8">
    <cfRule type="cellIs" dxfId="2445" priority="2413" operator="lessThan">
      <formula>0</formula>
    </cfRule>
  </conditionalFormatting>
  <conditionalFormatting sqref="D9">
    <cfRule type="cellIs" dxfId="2444" priority="2412" operator="lessThan">
      <formula>0</formula>
    </cfRule>
  </conditionalFormatting>
  <conditionalFormatting sqref="D9">
    <cfRule type="cellIs" dxfId="2443" priority="2411" operator="lessThan">
      <formula>0</formula>
    </cfRule>
  </conditionalFormatting>
  <conditionalFormatting sqref="D9">
    <cfRule type="cellIs" dxfId="2442" priority="2410" operator="lessThan">
      <formula>0</formula>
    </cfRule>
  </conditionalFormatting>
  <conditionalFormatting sqref="D8">
    <cfRule type="cellIs" dxfId="2441" priority="2409" operator="lessThan">
      <formula>0</formula>
    </cfRule>
  </conditionalFormatting>
  <conditionalFormatting sqref="D9">
    <cfRule type="cellIs" dxfId="2440" priority="2408" operator="lessThan">
      <formula>0</formula>
    </cfRule>
  </conditionalFormatting>
  <conditionalFormatting sqref="D9">
    <cfRule type="cellIs" dxfId="2439" priority="2407" operator="lessThan">
      <formula>0</formula>
    </cfRule>
  </conditionalFormatting>
  <conditionalFormatting sqref="D8">
    <cfRule type="cellIs" dxfId="2438" priority="2406" operator="lessThan">
      <formula>0</formula>
    </cfRule>
  </conditionalFormatting>
  <conditionalFormatting sqref="D9">
    <cfRule type="cellIs" dxfId="2437" priority="2405" operator="lessThan">
      <formula>0</formula>
    </cfRule>
  </conditionalFormatting>
  <conditionalFormatting sqref="D8">
    <cfRule type="cellIs" dxfId="2436" priority="2404" operator="lessThan">
      <formula>0</formula>
    </cfRule>
  </conditionalFormatting>
  <conditionalFormatting sqref="D8">
    <cfRule type="cellIs" dxfId="2435" priority="2403" operator="lessThan">
      <formula>0</formula>
    </cfRule>
  </conditionalFormatting>
  <conditionalFormatting sqref="D9">
    <cfRule type="cellIs" dxfId="2434" priority="2402" operator="lessThan">
      <formula>0</formula>
    </cfRule>
  </conditionalFormatting>
  <conditionalFormatting sqref="D9">
    <cfRule type="cellIs" dxfId="2433" priority="2401" operator="lessThan">
      <formula>0</formula>
    </cfRule>
  </conditionalFormatting>
  <conditionalFormatting sqref="D8">
    <cfRule type="cellIs" dxfId="2432" priority="2400" operator="lessThan">
      <formula>0</formula>
    </cfRule>
  </conditionalFormatting>
  <conditionalFormatting sqref="D9">
    <cfRule type="cellIs" dxfId="2431" priority="2399" operator="lessThan">
      <formula>0</formula>
    </cfRule>
  </conditionalFormatting>
  <conditionalFormatting sqref="D8">
    <cfRule type="cellIs" dxfId="2430" priority="2398" operator="lessThan">
      <formula>0</formula>
    </cfRule>
  </conditionalFormatting>
  <conditionalFormatting sqref="D8">
    <cfRule type="cellIs" dxfId="2429" priority="2397" operator="lessThan">
      <formula>0</formula>
    </cfRule>
  </conditionalFormatting>
  <conditionalFormatting sqref="D9">
    <cfRule type="cellIs" dxfId="2428" priority="2396" operator="lessThan">
      <formula>0</formula>
    </cfRule>
  </conditionalFormatting>
  <conditionalFormatting sqref="D8">
    <cfRule type="cellIs" dxfId="2427" priority="2395" operator="lessThan">
      <formula>0</formula>
    </cfRule>
  </conditionalFormatting>
  <conditionalFormatting sqref="D8">
    <cfRule type="cellIs" dxfId="2426" priority="2394" operator="lessThan">
      <formula>0</formula>
    </cfRule>
  </conditionalFormatting>
  <conditionalFormatting sqref="D8">
    <cfRule type="cellIs" dxfId="2425" priority="2393" operator="lessThan">
      <formula>0</formula>
    </cfRule>
  </conditionalFormatting>
  <conditionalFormatting sqref="D9">
    <cfRule type="cellIs" dxfId="2424" priority="2392" operator="lessThan">
      <formula>0</formula>
    </cfRule>
  </conditionalFormatting>
  <conditionalFormatting sqref="D9">
    <cfRule type="cellIs" dxfId="2423" priority="2391" operator="lessThan">
      <formula>0</formula>
    </cfRule>
  </conditionalFormatting>
  <conditionalFormatting sqref="D8">
    <cfRule type="cellIs" dxfId="2422" priority="2390" operator="lessThan">
      <formula>0</formula>
    </cfRule>
  </conditionalFormatting>
  <conditionalFormatting sqref="D9">
    <cfRule type="cellIs" dxfId="2421" priority="2389" operator="lessThan">
      <formula>0</formula>
    </cfRule>
  </conditionalFormatting>
  <conditionalFormatting sqref="D8">
    <cfRule type="cellIs" dxfId="2420" priority="2388" operator="lessThan">
      <formula>0</formula>
    </cfRule>
  </conditionalFormatting>
  <conditionalFormatting sqref="D8">
    <cfRule type="cellIs" dxfId="2419" priority="2387" operator="lessThan">
      <formula>0</formula>
    </cfRule>
  </conditionalFormatting>
  <conditionalFormatting sqref="D9">
    <cfRule type="cellIs" dxfId="2418" priority="2386" operator="lessThan">
      <formula>0</formula>
    </cfRule>
  </conditionalFormatting>
  <conditionalFormatting sqref="D8">
    <cfRule type="cellIs" dxfId="2417" priority="2385" operator="lessThan">
      <formula>0</formula>
    </cfRule>
  </conditionalFormatting>
  <conditionalFormatting sqref="D8">
    <cfRule type="cellIs" dxfId="2416" priority="2384" operator="lessThan">
      <formula>0</formula>
    </cfRule>
  </conditionalFormatting>
  <conditionalFormatting sqref="D8">
    <cfRule type="cellIs" dxfId="2415" priority="2383" operator="lessThan">
      <formula>0</formula>
    </cfRule>
  </conditionalFormatting>
  <conditionalFormatting sqref="D9">
    <cfRule type="cellIs" dxfId="2414" priority="2382" operator="lessThan">
      <formula>0</formula>
    </cfRule>
  </conditionalFormatting>
  <conditionalFormatting sqref="D8">
    <cfRule type="cellIs" dxfId="2413" priority="2381" operator="lessThan">
      <formula>0</formula>
    </cfRule>
  </conditionalFormatting>
  <conditionalFormatting sqref="D8">
    <cfRule type="cellIs" dxfId="2412" priority="2380" operator="lessThan">
      <formula>0</formula>
    </cfRule>
  </conditionalFormatting>
  <conditionalFormatting sqref="D8">
    <cfRule type="cellIs" dxfId="2411" priority="2379" operator="lessThan">
      <formula>0</formula>
    </cfRule>
  </conditionalFormatting>
  <conditionalFormatting sqref="D8">
    <cfRule type="cellIs" dxfId="2410" priority="2378" operator="lessThan">
      <formula>0</formula>
    </cfRule>
  </conditionalFormatting>
  <conditionalFormatting sqref="D9">
    <cfRule type="cellIs" dxfId="2409" priority="2377" operator="lessThan">
      <formula>0</formula>
    </cfRule>
  </conditionalFormatting>
  <conditionalFormatting sqref="D9">
    <cfRule type="cellIs" dxfId="2408" priority="2376" operator="lessThan">
      <formula>0</formula>
    </cfRule>
  </conditionalFormatting>
  <conditionalFormatting sqref="D9">
    <cfRule type="cellIs" dxfId="2407" priority="2375" operator="lessThan">
      <formula>0</formula>
    </cfRule>
  </conditionalFormatting>
  <conditionalFormatting sqref="D9">
    <cfRule type="cellIs" dxfId="2406" priority="2374" operator="lessThan">
      <formula>0</formula>
    </cfRule>
  </conditionalFormatting>
  <conditionalFormatting sqref="D9">
    <cfRule type="cellIs" dxfId="2405" priority="2373" operator="lessThan">
      <formula>0</formula>
    </cfRule>
  </conditionalFormatting>
  <conditionalFormatting sqref="D8">
    <cfRule type="cellIs" dxfId="2404" priority="2372" operator="lessThan">
      <formula>0</formula>
    </cfRule>
  </conditionalFormatting>
  <conditionalFormatting sqref="D9">
    <cfRule type="cellIs" dxfId="2403" priority="2371" operator="lessThan">
      <formula>0</formula>
    </cfRule>
  </conditionalFormatting>
  <conditionalFormatting sqref="D9">
    <cfRule type="cellIs" dxfId="2402" priority="2370" operator="lessThan">
      <formula>0</formula>
    </cfRule>
  </conditionalFormatting>
  <conditionalFormatting sqref="D9">
    <cfRule type="cellIs" dxfId="2401" priority="2369" operator="lessThan">
      <formula>0</formula>
    </cfRule>
  </conditionalFormatting>
  <conditionalFormatting sqref="D9">
    <cfRule type="cellIs" dxfId="2400" priority="2368" operator="lessThan">
      <formula>0</formula>
    </cfRule>
  </conditionalFormatting>
  <conditionalFormatting sqref="D8">
    <cfRule type="cellIs" dxfId="2399" priority="2367" operator="lessThan">
      <formula>0</formula>
    </cfRule>
  </conditionalFormatting>
  <conditionalFormatting sqref="D9">
    <cfRule type="cellIs" dxfId="2398" priority="2366" operator="lessThan">
      <formula>0</formula>
    </cfRule>
  </conditionalFormatting>
  <conditionalFormatting sqref="D9">
    <cfRule type="cellIs" dxfId="2397" priority="2365" operator="lessThan">
      <formula>0</formula>
    </cfRule>
  </conditionalFormatting>
  <conditionalFormatting sqref="D9">
    <cfRule type="cellIs" dxfId="2396" priority="2364" operator="lessThan">
      <formula>0</formula>
    </cfRule>
  </conditionalFormatting>
  <conditionalFormatting sqref="D8">
    <cfRule type="cellIs" dxfId="2395" priority="2363" operator="lessThan">
      <formula>0</formula>
    </cfRule>
  </conditionalFormatting>
  <conditionalFormatting sqref="D9">
    <cfRule type="cellIs" dxfId="2394" priority="2362" operator="lessThan">
      <formula>0</formula>
    </cfRule>
  </conditionalFormatting>
  <conditionalFormatting sqref="D9">
    <cfRule type="cellIs" dxfId="2393" priority="2361" operator="lessThan">
      <formula>0</formula>
    </cfRule>
  </conditionalFormatting>
  <conditionalFormatting sqref="D8">
    <cfRule type="cellIs" dxfId="2392" priority="2360" operator="lessThan">
      <formula>0</formula>
    </cfRule>
  </conditionalFormatting>
  <conditionalFormatting sqref="D9">
    <cfRule type="cellIs" dxfId="2391" priority="2359" operator="lessThan">
      <formula>0</formula>
    </cfRule>
  </conditionalFormatting>
  <conditionalFormatting sqref="D8">
    <cfRule type="cellIs" dxfId="2390" priority="2358" operator="lessThan">
      <formula>0</formula>
    </cfRule>
  </conditionalFormatting>
  <conditionalFormatting sqref="D8">
    <cfRule type="cellIs" dxfId="2389" priority="2357" operator="lessThan">
      <formula>0</formula>
    </cfRule>
  </conditionalFormatting>
  <conditionalFormatting sqref="D9">
    <cfRule type="cellIs" dxfId="2388" priority="2356" operator="lessThan">
      <formula>0</formula>
    </cfRule>
  </conditionalFormatting>
  <conditionalFormatting sqref="D9">
    <cfRule type="cellIs" dxfId="2387" priority="2355" operator="lessThan">
      <formula>0</formula>
    </cfRule>
  </conditionalFormatting>
  <conditionalFormatting sqref="D9">
    <cfRule type="cellIs" dxfId="2386" priority="2354" operator="lessThan">
      <formula>0</formula>
    </cfRule>
  </conditionalFormatting>
  <conditionalFormatting sqref="D9">
    <cfRule type="cellIs" dxfId="2385" priority="2353" operator="lessThan">
      <formula>0</formula>
    </cfRule>
  </conditionalFormatting>
  <conditionalFormatting sqref="D8">
    <cfRule type="cellIs" dxfId="2384" priority="2352" operator="lessThan">
      <formula>0</formula>
    </cfRule>
  </conditionalFormatting>
  <conditionalFormatting sqref="D9">
    <cfRule type="cellIs" dxfId="2383" priority="2351" operator="lessThan">
      <formula>0</formula>
    </cfRule>
  </conditionalFormatting>
  <conditionalFormatting sqref="D9">
    <cfRule type="cellIs" dxfId="2382" priority="2350" operator="lessThan">
      <formula>0</formula>
    </cfRule>
  </conditionalFormatting>
  <conditionalFormatting sqref="D9">
    <cfRule type="cellIs" dxfId="2381" priority="2349" operator="lessThan">
      <formula>0</formula>
    </cfRule>
  </conditionalFormatting>
  <conditionalFormatting sqref="D8">
    <cfRule type="cellIs" dxfId="2380" priority="2348" operator="lessThan">
      <formula>0</formula>
    </cfRule>
  </conditionalFormatting>
  <conditionalFormatting sqref="D9">
    <cfRule type="cellIs" dxfId="2379" priority="2347" operator="lessThan">
      <formula>0</formula>
    </cfRule>
  </conditionalFormatting>
  <conditionalFormatting sqref="D9">
    <cfRule type="cellIs" dxfId="2378" priority="2346" operator="lessThan">
      <formula>0</formula>
    </cfRule>
  </conditionalFormatting>
  <conditionalFormatting sqref="D8">
    <cfRule type="cellIs" dxfId="2377" priority="2345" operator="lessThan">
      <formula>0</formula>
    </cfRule>
  </conditionalFormatting>
  <conditionalFormatting sqref="D9">
    <cfRule type="cellIs" dxfId="2376" priority="2344" operator="lessThan">
      <formula>0</formula>
    </cfRule>
  </conditionalFormatting>
  <conditionalFormatting sqref="D8">
    <cfRule type="cellIs" dxfId="2375" priority="2343" operator="lessThan">
      <formula>0</formula>
    </cfRule>
  </conditionalFormatting>
  <conditionalFormatting sqref="D8">
    <cfRule type="cellIs" dxfId="2374" priority="2342" operator="lessThan">
      <formula>0</formula>
    </cfRule>
  </conditionalFormatting>
  <conditionalFormatting sqref="D9">
    <cfRule type="cellIs" dxfId="2373" priority="2341" operator="lessThan">
      <formula>0</formula>
    </cfRule>
  </conditionalFormatting>
  <conditionalFormatting sqref="D9">
    <cfRule type="cellIs" dxfId="2372" priority="2340" operator="lessThan">
      <formula>0</formula>
    </cfRule>
  </conditionalFormatting>
  <conditionalFormatting sqref="D9">
    <cfRule type="cellIs" dxfId="2371" priority="2339" operator="lessThan">
      <formula>0</formula>
    </cfRule>
  </conditionalFormatting>
  <conditionalFormatting sqref="D8">
    <cfRule type="cellIs" dxfId="2370" priority="2338" operator="lessThan">
      <formula>0</formula>
    </cfRule>
  </conditionalFormatting>
  <conditionalFormatting sqref="D9">
    <cfRule type="cellIs" dxfId="2369" priority="2337" operator="lessThan">
      <formula>0</formula>
    </cfRule>
  </conditionalFormatting>
  <conditionalFormatting sqref="D9">
    <cfRule type="cellIs" dxfId="2368" priority="2336" operator="lessThan">
      <formula>0</formula>
    </cfRule>
  </conditionalFormatting>
  <conditionalFormatting sqref="D8">
    <cfRule type="cellIs" dxfId="2367" priority="2335" operator="lessThan">
      <formula>0</formula>
    </cfRule>
  </conditionalFormatting>
  <conditionalFormatting sqref="D9">
    <cfRule type="cellIs" dxfId="2366" priority="2334" operator="lessThan">
      <formula>0</formula>
    </cfRule>
  </conditionalFormatting>
  <conditionalFormatting sqref="D8">
    <cfRule type="cellIs" dxfId="2365" priority="2333" operator="lessThan">
      <formula>0</formula>
    </cfRule>
  </conditionalFormatting>
  <conditionalFormatting sqref="D8">
    <cfRule type="cellIs" dxfId="2364" priority="2332" operator="lessThan">
      <formula>0</formula>
    </cfRule>
  </conditionalFormatting>
  <conditionalFormatting sqref="D9">
    <cfRule type="cellIs" dxfId="2363" priority="2331" operator="lessThan">
      <formula>0</formula>
    </cfRule>
  </conditionalFormatting>
  <conditionalFormatting sqref="D9">
    <cfRule type="cellIs" dxfId="2362" priority="2330" operator="lessThan">
      <formula>0</formula>
    </cfRule>
  </conditionalFormatting>
  <conditionalFormatting sqref="D8">
    <cfRule type="cellIs" dxfId="2361" priority="2329" operator="lessThan">
      <formula>0</formula>
    </cfRule>
  </conditionalFormatting>
  <conditionalFormatting sqref="D9">
    <cfRule type="cellIs" dxfId="2360" priority="2328" operator="lessThan">
      <formula>0</formula>
    </cfRule>
  </conditionalFormatting>
  <conditionalFormatting sqref="D8">
    <cfRule type="cellIs" dxfId="2359" priority="2327" operator="lessThan">
      <formula>0</formula>
    </cfRule>
  </conditionalFormatting>
  <conditionalFormatting sqref="D8">
    <cfRule type="cellIs" dxfId="2358" priority="2326" operator="lessThan">
      <formula>0</formula>
    </cfRule>
  </conditionalFormatting>
  <conditionalFormatting sqref="D9">
    <cfRule type="cellIs" dxfId="2357" priority="2325" operator="lessThan">
      <formula>0</formula>
    </cfRule>
  </conditionalFormatting>
  <conditionalFormatting sqref="D8">
    <cfRule type="cellIs" dxfId="2356" priority="2324" operator="lessThan">
      <formula>0</formula>
    </cfRule>
  </conditionalFormatting>
  <conditionalFormatting sqref="D8">
    <cfRule type="cellIs" dxfId="2355" priority="2323" operator="lessThan">
      <formula>0</formula>
    </cfRule>
  </conditionalFormatting>
  <conditionalFormatting sqref="D8">
    <cfRule type="cellIs" dxfId="2354" priority="2322" operator="lessThan">
      <formula>0</formula>
    </cfRule>
  </conditionalFormatting>
  <conditionalFormatting sqref="D9">
    <cfRule type="cellIs" dxfId="2353" priority="2321" operator="lessThan">
      <formula>0</formula>
    </cfRule>
  </conditionalFormatting>
  <conditionalFormatting sqref="D9">
    <cfRule type="cellIs" dxfId="2352" priority="2320" operator="lessThan">
      <formula>0</formula>
    </cfRule>
  </conditionalFormatting>
  <conditionalFormatting sqref="D9">
    <cfRule type="cellIs" dxfId="2351" priority="2319" operator="lessThan">
      <formula>0</formula>
    </cfRule>
  </conditionalFormatting>
  <conditionalFormatting sqref="D9">
    <cfRule type="cellIs" dxfId="2350" priority="2318" operator="lessThan">
      <formula>0</formula>
    </cfRule>
  </conditionalFormatting>
  <conditionalFormatting sqref="D8">
    <cfRule type="cellIs" dxfId="2349" priority="2317" operator="lessThan">
      <formula>0</formula>
    </cfRule>
  </conditionalFormatting>
  <conditionalFormatting sqref="D9">
    <cfRule type="cellIs" dxfId="2348" priority="2316" operator="lessThan">
      <formula>0</formula>
    </cfRule>
  </conditionalFormatting>
  <conditionalFormatting sqref="D9">
    <cfRule type="cellIs" dxfId="2347" priority="2315" operator="lessThan">
      <formula>0</formula>
    </cfRule>
  </conditionalFormatting>
  <conditionalFormatting sqref="D9">
    <cfRule type="cellIs" dxfId="2346" priority="2314" operator="lessThan">
      <formula>0</formula>
    </cfRule>
  </conditionalFormatting>
  <conditionalFormatting sqref="D8">
    <cfRule type="cellIs" dxfId="2345" priority="2313" operator="lessThan">
      <formula>0</formula>
    </cfRule>
  </conditionalFormatting>
  <conditionalFormatting sqref="D9">
    <cfRule type="cellIs" dxfId="2344" priority="2312" operator="lessThan">
      <formula>0</formula>
    </cfRule>
  </conditionalFormatting>
  <conditionalFormatting sqref="D9">
    <cfRule type="cellIs" dxfId="2343" priority="2311" operator="lessThan">
      <formula>0</formula>
    </cfRule>
  </conditionalFormatting>
  <conditionalFormatting sqref="D8">
    <cfRule type="cellIs" dxfId="2342" priority="2310" operator="lessThan">
      <formula>0</formula>
    </cfRule>
  </conditionalFormatting>
  <conditionalFormatting sqref="D9">
    <cfRule type="cellIs" dxfId="2341" priority="2309" operator="lessThan">
      <formula>0</formula>
    </cfRule>
  </conditionalFormatting>
  <conditionalFormatting sqref="D8">
    <cfRule type="cellIs" dxfId="2340" priority="2308" operator="lessThan">
      <formula>0</formula>
    </cfRule>
  </conditionalFormatting>
  <conditionalFormatting sqref="D8">
    <cfRule type="cellIs" dxfId="2339" priority="2307" operator="lessThan">
      <formula>0</formula>
    </cfRule>
  </conditionalFormatting>
  <conditionalFormatting sqref="D9">
    <cfRule type="cellIs" dxfId="2338" priority="2306" operator="lessThan">
      <formula>0</formula>
    </cfRule>
  </conditionalFormatting>
  <conditionalFormatting sqref="D9">
    <cfRule type="cellIs" dxfId="2337" priority="2305" operator="lessThan">
      <formula>0</formula>
    </cfRule>
  </conditionalFormatting>
  <conditionalFormatting sqref="D9">
    <cfRule type="cellIs" dxfId="2336" priority="2304" operator="lessThan">
      <formula>0</formula>
    </cfRule>
  </conditionalFormatting>
  <conditionalFormatting sqref="D8">
    <cfRule type="cellIs" dxfId="2335" priority="2303" operator="lessThan">
      <formula>0</formula>
    </cfRule>
  </conditionalFormatting>
  <conditionalFormatting sqref="D9">
    <cfRule type="cellIs" dxfId="2334" priority="2302" operator="lessThan">
      <formula>0</formula>
    </cfRule>
  </conditionalFormatting>
  <conditionalFormatting sqref="D9">
    <cfRule type="cellIs" dxfId="2333" priority="2301" operator="lessThan">
      <formula>0</formula>
    </cfRule>
  </conditionalFormatting>
  <conditionalFormatting sqref="D8">
    <cfRule type="cellIs" dxfId="2332" priority="2300" operator="lessThan">
      <formula>0</formula>
    </cfRule>
  </conditionalFormatting>
  <conditionalFormatting sqref="D9">
    <cfRule type="cellIs" dxfId="2331" priority="2299" operator="lessThan">
      <formula>0</formula>
    </cfRule>
  </conditionalFormatting>
  <conditionalFormatting sqref="D8">
    <cfRule type="cellIs" dxfId="2330" priority="2298" operator="lessThan">
      <formula>0</formula>
    </cfRule>
  </conditionalFormatting>
  <conditionalFormatting sqref="D8">
    <cfRule type="cellIs" dxfId="2329" priority="2297" operator="lessThan">
      <formula>0</formula>
    </cfRule>
  </conditionalFormatting>
  <conditionalFormatting sqref="D9">
    <cfRule type="cellIs" dxfId="2328" priority="2296" operator="lessThan">
      <formula>0</formula>
    </cfRule>
  </conditionalFormatting>
  <conditionalFormatting sqref="D9">
    <cfRule type="cellIs" dxfId="2327" priority="2295" operator="lessThan">
      <formula>0</formula>
    </cfRule>
  </conditionalFormatting>
  <conditionalFormatting sqref="D8">
    <cfRule type="cellIs" dxfId="2326" priority="2294" operator="lessThan">
      <formula>0</formula>
    </cfRule>
  </conditionalFormatting>
  <conditionalFormatting sqref="D9">
    <cfRule type="cellIs" dxfId="2325" priority="2293" operator="lessThan">
      <formula>0</formula>
    </cfRule>
  </conditionalFormatting>
  <conditionalFormatting sqref="D8">
    <cfRule type="cellIs" dxfId="2324" priority="2292" operator="lessThan">
      <formula>0</formula>
    </cfRule>
  </conditionalFormatting>
  <conditionalFormatting sqref="D8">
    <cfRule type="cellIs" dxfId="2323" priority="2291" operator="lessThan">
      <formula>0</formula>
    </cfRule>
  </conditionalFormatting>
  <conditionalFormatting sqref="D9">
    <cfRule type="cellIs" dxfId="2322" priority="2290" operator="lessThan">
      <formula>0</formula>
    </cfRule>
  </conditionalFormatting>
  <conditionalFormatting sqref="D8">
    <cfRule type="cellIs" dxfId="2321" priority="2289" operator="lessThan">
      <formula>0</formula>
    </cfRule>
  </conditionalFormatting>
  <conditionalFormatting sqref="D8">
    <cfRule type="cellIs" dxfId="2320" priority="2288" operator="lessThan">
      <formula>0</formula>
    </cfRule>
  </conditionalFormatting>
  <conditionalFormatting sqref="D8">
    <cfRule type="cellIs" dxfId="2319" priority="2287" operator="lessThan">
      <formula>0</formula>
    </cfRule>
  </conditionalFormatting>
  <conditionalFormatting sqref="D9">
    <cfRule type="cellIs" dxfId="2318" priority="2286" operator="lessThan">
      <formula>0</formula>
    </cfRule>
  </conditionalFormatting>
  <conditionalFormatting sqref="D9">
    <cfRule type="cellIs" dxfId="2317" priority="2285" operator="lessThan">
      <formula>0</formula>
    </cfRule>
  </conditionalFormatting>
  <conditionalFormatting sqref="D9">
    <cfRule type="cellIs" dxfId="2316" priority="2284" operator="lessThan">
      <formula>0</formula>
    </cfRule>
  </conditionalFormatting>
  <conditionalFormatting sqref="D8">
    <cfRule type="cellIs" dxfId="2315" priority="2283" operator="lessThan">
      <formula>0</formula>
    </cfRule>
  </conditionalFormatting>
  <conditionalFormatting sqref="D9">
    <cfRule type="cellIs" dxfId="2314" priority="2282" operator="lessThan">
      <formula>0</formula>
    </cfRule>
  </conditionalFormatting>
  <conditionalFormatting sqref="D9">
    <cfRule type="cellIs" dxfId="2313" priority="2281" operator="lessThan">
      <formula>0</formula>
    </cfRule>
  </conditionalFormatting>
  <conditionalFormatting sqref="D8">
    <cfRule type="cellIs" dxfId="2312" priority="2280" operator="lessThan">
      <formula>0</formula>
    </cfRule>
  </conditionalFormatting>
  <conditionalFormatting sqref="D9">
    <cfRule type="cellIs" dxfId="2311" priority="2279" operator="lessThan">
      <formula>0</formula>
    </cfRule>
  </conditionalFormatting>
  <conditionalFormatting sqref="D8">
    <cfRule type="cellIs" dxfId="2310" priority="2278" operator="lessThan">
      <formula>0</formula>
    </cfRule>
  </conditionalFormatting>
  <conditionalFormatting sqref="D8">
    <cfRule type="cellIs" dxfId="2309" priority="2277" operator="lessThan">
      <formula>0</formula>
    </cfRule>
  </conditionalFormatting>
  <conditionalFormatting sqref="D9">
    <cfRule type="cellIs" dxfId="2308" priority="2276" operator="lessThan">
      <formula>0</formula>
    </cfRule>
  </conditionalFormatting>
  <conditionalFormatting sqref="D9">
    <cfRule type="cellIs" dxfId="2307" priority="2275" operator="lessThan">
      <formula>0</formula>
    </cfRule>
  </conditionalFormatting>
  <conditionalFormatting sqref="D8">
    <cfRule type="cellIs" dxfId="2306" priority="2274" operator="lessThan">
      <formula>0</formula>
    </cfRule>
  </conditionalFormatting>
  <conditionalFormatting sqref="D9">
    <cfRule type="cellIs" dxfId="2305" priority="2273" operator="lessThan">
      <formula>0</formula>
    </cfRule>
  </conditionalFormatting>
  <conditionalFormatting sqref="D8">
    <cfRule type="cellIs" dxfId="2304" priority="2272" operator="lessThan">
      <formula>0</formula>
    </cfRule>
  </conditionalFormatting>
  <conditionalFormatting sqref="D8">
    <cfRule type="cellIs" dxfId="2303" priority="2271" operator="lessThan">
      <formula>0</formula>
    </cfRule>
  </conditionalFormatting>
  <conditionalFormatting sqref="D9">
    <cfRule type="cellIs" dxfId="2302" priority="2270" operator="lessThan">
      <formula>0</formula>
    </cfRule>
  </conditionalFormatting>
  <conditionalFormatting sqref="D8">
    <cfRule type="cellIs" dxfId="2301" priority="2269" operator="lessThan">
      <formula>0</formula>
    </cfRule>
  </conditionalFormatting>
  <conditionalFormatting sqref="D8">
    <cfRule type="cellIs" dxfId="2300" priority="2268" operator="lessThan">
      <formula>0</formula>
    </cfRule>
  </conditionalFormatting>
  <conditionalFormatting sqref="D8">
    <cfRule type="cellIs" dxfId="2299" priority="2267" operator="lessThan">
      <formula>0</formula>
    </cfRule>
  </conditionalFormatting>
  <conditionalFormatting sqref="D9">
    <cfRule type="cellIs" dxfId="2298" priority="2266" operator="lessThan">
      <formula>0</formula>
    </cfRule>
  </conditionalFormatting>
  <conditionalFormatting sqref="D9">
    <cfRule type="cellIs" dxfId="2297" priority="2265" operator="lessThan">
      <formula>0</formula>
    </cfRule>
  </conditionalFormatting>
  <conditionalFormatting sqref="D8">
    <cfRule type="cellIs" dxfId="2296" priority="2264" operator="lessThan">
      <formula>0</formula>
    </cfRule>
  </conditionalFormatting>
  <conditionalFormatting sqref="D9">
    <cfRule type="cellIs" dxfId="2295" priority="2263" operator="lessThan">
      <formula>0</formula>
    </cfRule>
  </conditionalFormatting>
  <conditionalFormatting sqref="D8">
    <cfRule type="cellIs" dxfId="2294" priority="2262" operator="lessThan">
      <formula>0</formula>
    </cfRule>
  </conditionalFormatting>
  <conditionalFormatting sqref="D8">
    <cfRule type="cellIs" dxfId="2293" priority="2261" operator="lessThan">
      <formula>0</formula>
    </cfRule>
  </conditionalFormatting>
  <conditionalFormatting sqref="D9">
    <cfRule type="cellIs" dxfId="2292" priority="2260" operator="lessThan">
      <formula>0</formula>
    </cfRule>
  </conditionalFormatting>
  <conditionalFormatting sqref="D8">
    <cfRule type="cellIs" dxfId="2291" priority="2259" operator="lessThan">
      <formula>0</formula>
    </cfRule>
  </conditionalFormatting>
  <conditionalFormatting sqref="D8">
    <cfRule type="cellIs" dxfId="2290" priority="2258" operator="lessThan">
      <formula>0</formula>
    </cfRule>
  </conditionalFormatting>
  <conditionalFormatting sqref="D8">
    <cfRule type="cellIs" dxfId="2289" priority="2257" operator="lessThan">
      <formula>0</formula>
    </cfRule>
  </conditionalFormatting>
  <conditionalFormatting sqref="D9">
    <cfRule type="cellIs" dxfId="2288" priority="2256" operator="lessThan">
      <formula>0</formula>
    </cfRule>
  </conditionalFormatting>
  <conditionalFormatting sqref="D8">
    <cfRule type="cellIs" dxfId="2287" priority="2255" operator="lessThan">
      <formula>0</formula>
    </cfRule>
  </conditionalFormatting>
  <conditionalFormatting sqref="D8">
    <cfRule type="cellIs" dxfId="2286" priority="2254" operator="lessThan">
      <formula>0</formula>
    </cfRule>
  </conditionalFormatting>
  <conditionalFormatting sqref="D8">
    <cfRule type="cellIs" dxfId="2285" priority="2253" operator="lessThan">
      <formula>0</formula>
    </cfRule>
  </conditionalFormatting>
  <conditionalFormatting sqref="D8">
    <cfRule type="cellIs" dxfId="2284" priority="2252" operator="lessThan">
      <formula>0</formula>
    </cfRule>
  </conditionalFormatting>
  <conditionalFormatting sqref="D9">
    <cfRule type="cellIs" dxfId="2283" priority="2251" operator="lessThan">
      <formula>0</formula>
    </cfRule>
  </conditionalFormatting>
  <conditionalFormatting sqref="D9">
    <cfRule type="cellIs" dxfId="2282" priority="2250" operator="lessThan">
      <formula>0</formula>
    </cfRule>
  </conditionalFormatting>
  <conditionalFormatting sqref="D9">
    <cfRule type="cellIs" dxfId="2281" priority="2249" operator="lessThan">
      <formula>0</formula>
    </cfRule>
  </conditionalFormatting>
  <conditionalFormatting sqref="D9">
    <cfRule type="cellIs" dxfId="2280" priority="2248" operator="lessThan">
      <formula>0</formula>
    </cfRule>
  </conditionalFormatting>
  <conditionalFormatting sqref="D8">
    <cfRule type="cellIs" dxfId="2279" priority="2247" operator="lessThan">
      <formula>0</formula>
    </cfRule>
  </conditionalFormatting>
  <conditionalFormatting sqref="D9">
    <cfRule type="cellIs" dxfId="2278" priority="2246" operator="lessThan">
      <formula>0</formula>
    </cfRule>
  </conditionalFormatting>
  <conditionalFormatting sqref="D9">
    <cfRule type="cellIs" dxfId="2277" priority="2245" operator="lessThan">
      <formula>0</formula>
    </cfRule>
  </conditionalFormatting>
  <conditionalFormatting sqref="D9">
    <cfRule type="cellIs" dxfId="2276" priority="2244" operator="lessThan">
      <formula>0</formula>
    </cfRule>
  </conditionalFormatting>
  <conditionalFormatting sqref="D8">
    <cfRule type="cellIs" dxfId="2275" priority="2243" operator="lessThan">
      <formula>0</formula>
    </cfRule>
  </conditionalFormatting>
  <conditionalFormatting sqref="D9">
    <cfRule type="cellIs" dxfId="2274" priority="2242" operator="lessThan">
      <formula>0</formula>
    </cfRule>
  </conditionalFormatting>
  <conditionalFormatting sqref="D9">
    <cfRule type="cellIs" dxfId="2273" priority="2241" operator="lessThan">
      <formula>0</formula>
    </cfRule>
  </conditionalFormatting>
  <conditionalFormatting sqref="D8">
    <cfRule type="cellIs" dxfId="2272" priority="2240" operator="lessThan">
      <formula>0</formula>
    </cfRule>
  </conditionalFormatting>
  <conditionalFormatting sqref="D9">
    <cfRule type="cellIs" dxfId="2271" priority="2239" operator="lessThan">
      <formula>0</formula>
    </cfRule>
  </conditionalFormatting>
  <conditionalFormatting sqref="D8">
    <cfRule type="cellIs" dxfId="2270" priority="2238" operator="lessThan">
      <formula>0</formula>
    </cfRule>
  </conditionalFormatting>
  <conditionalFormatting sqref="D8">
    <cfRule type="cellIs" dxfId="2269" priority="2237" operator="lessThan">
      <formula>0</formula>
    </cfRule>
  </conditionalFormatting>
  <conditionalFormatting sqref="D9">
    <cfRule type="cellIs" dxfId="2268" priority="2236" operator="lessThan">
      <formula>0</formula>
    </cfRule>
  </conditionalFormatting>
  <conditionalFormatting sqref="D9">
    <cfRule type="cellIs" dxfId="2267" priority="2235" operator="lessThan">
      <formula>0</formula>
    </cfRule>
  </conditionalFormatting>
  <conditionalFormatting sqref="D9">
    <cfRule type="cellIs" dxfId="2266" priority="2234" operator="lessThan">
      <formula>0</formula>
    </cfRule>
  </conditionalFormatting>
  <conditionalFormatting sqref="D8">
    <cfRule type="cellIs" dxfId="2265" priority="2233" operator="lessThan">
      <formula>0</formula>
    </cfRule>
  </conditionalFormatting>
  <conditionalFormatting sqref="D9">
    <cfRule type="cellIs" dxfId="2264" priority="2232" operator="lessThan">
      <formula>0</formula>
    </cfRule>
  </conditionalFormatting>
  <conditionalFormatting sqref="D9">
    <cfRule type="cellIs" dxfId="2263" priority="2231" operator="lessThan">
      <formula>0</formula>
    </cfRule>
  </conditionalFormatting>
  <conditionalFormatting sqref="D8">
    <cfRule type="cellIs" dxfId="2262" priority="2230" operator="lessThan">
      <formula>0</formula>
    </cfRule>
  </conditionalFormatting>
  <conditionalFormatting sqref="D9">
    <cfRule type="cellIs" dxfId="2261" priority="2229" operator="lessThan">
      <formula>0</formula>
    </cfRule>
  </conditionalFormatting>
  <conditionalFormatting sqref="D8">
    <cfRule type="cellIs" dxfId="2260" priority="2228" operator="lessThan">
      <formula>0</formula>
    </cfRule>
  </conditionalFormatting>
  <conditionalFormatting sqref="D8">
    <cfRule type="cellIs" dxfId="2259" priority="2227" operator="lessThan">
      <formula>0</formula>
    </cfRule>
  </conditionalFormatting>
  <conditionalFormatting sqref="D9">
    <cfRule type="cellIs" dxfId="2258" priority="2226" operator="lessThan">
      <formula>0</formula>
    </cfRule>
  </conditionalFormatting>
  <conditionalFormatting sqref="D9">
    <cfRule type="cellIs" dxfId="2257" priority="2225" operator="lessThan">
      <formula>0</formula>
    </cfRule>
  </conditionalFormatting>
  <conditionalFormatting sqref="D8">
    <cfRule type="cellIs" dxfId="2256" priority="2224" operator="lessThan">
      <formula>0</formula>
    </cfRule>
  </conditionalFormatting>
  <conditionalFormatting sqref="D9">
    <cfRule type="cellIs" dxfId="2255" priority="2223" operator="lessThan">
      <formula>0</formula>
    </cfRule>
  </conditionalFormatting>
  <conditionalFormatting sqref="D8">
    <cfRule type="cellIs" dxfId="2254" priority="2222" operator="lessThan">
      <formula>0</formula>
    </cfRule>
  </conditionalFormatting>
  <conditionalFormatting sqref="D8">
    <cfRule type="cellIs" dxfId="2253" priority="2221" operator="lessThan">
      <formula>0</formula>
    </cfRule>
  </conditionalFormatting>
  <conditionalFormatting sqref="D9">
    <cfRule type="cellIs" dxfId="2252" priority="2220" operator="lessThan">
      <formula>0</formula>
    </cfRule>
  </conditionalFormatting>
  <conditionalFormatting sqref="D8">
    <cfRule type="cellIs" dxfId="2251" priority="2219" operator="lessThan">
      <formula>0</formula>
    </cfRule>
  </conditionalFormatting>
  <conditionalFormatting sqref="D8">
    <cfRule type="cellIs" dxfId="2250" priority="2218" operator="lessThan">
      <formula>0</formula>
    </cfRule>
  </conditionalFormatting>
  <conditionalFormatting sqref="D8">
    <cfRule type="cellIs" dxfId="2249" priority="2217" operator="lessThan">
      <formula>0</formula>
    </cfRule>
  </conditionalFormatting>
  <conditionalFormatting sqref="D9">
    <cfRule type="cellIs" dxfId="2248" priority="2216" operator="lessThan">
      <formula>0</formula>
    </cfRule>
  </conditionalFormatting>
  <conditionalFormatting sqref="D9">
    <cfRule type="cellIs" dxfId="2247" priority="2215" operator="lessThan">
      <formula>0</formula>
    </cfRule>
  </conditionalFormatting>
  <conditionalFormatting sqref="D9">
    <cfRule type="cellIs" dxfId="2246" priority="2214" operator="lessThan">
      <formula>0</formula>
    </cfRule>
  </conditionalFormatting>
  <conditionalFormatting sqref="D8">
    <cfRule type="cellIs" dxfId="2245" priority="2213" operator="lessThan">
      <formula>0</formula>
    </cfRule>
  </conditionalFormatting>
  <conditionalFormatting sqref="D9">
    <cfRule type="cellIs" dxfId="2244" priority="2212" operator="lessThan">
      <formula>0</formula>
    </cfRule>
  </conditionalFormatting>
  <conditionalFormatting sqref="D9">
    <cfRule type="cellIs" dxfId="2243" priority="2211" operator="lessThan">
      <formula>0</formula>
    </cfRule>
  </conditionalFormatting>
  <conditionalFormatting sqref="D8">
    <cfRule type="cellIs" dxfId="2242" priority="2210" operator="lessThan">
      <formula>0</formula>
    </cfRule>
  </conditionalFormatting>
  <conditionalFormatting sqref="D9">
    <cfRule type="cellIs" dxfId="2241" priority="2209" operator="lessThan">
      <formula>0</formula>
    </cfRule>
  </conditionalFormatting>
  <conditionalFormatting sqref="D8">
    <cfRule type="cellIs" dxfId="2240" priority="2208" operator="lessThan">
      <formula>0</formula>
    </cfRule>
  </conditionalFormatting>
  <conditionalFormatting sqref="D8">
    <cfRule type="cellIs" dxfId="2239" priority="2207" operator="lessThan">
      <formula>0</formula>
    </cfRule>
  </conditionalFormatting>
  <conditionalFormatting sqref="D9">
    <cfRule type="cellIs" dxfId="2238" priority="2206" operator="lessThan">
      <formula>0</formula>
    </cfRule>
  </conditionalFormatting>
  <conditionalFormatting sqref="D9">
    <cfRule type="cellIs" dxfId="2237" priority="2205" operator="lessThan">
      <formula>0</formula>
    </cfRule>
  </conditionalFormatting>
  <conditionalFormatting sqref="D8">
    <cfRule type="cellIs" dxfId="2236" priority="2204" operator="lessThan">
      <formula>0</formula>
    </cfRule>
  </conditionalFormatting>
  <conditionalFormatting sqref="D9">
    <cfRule type="cellIs" dxfId="2235" priority="2203" operator="lessThan">
      <formula>0</formula>
    </cfRule>
  </conditionalFormatting>
  <conditionalFormatting sqref="D8">
    <cfRule type="cellIs" dxfId="2234" priority="2202" operator="lessThan">
      <formula>0</formula>
    </cfRule>
  </conditionalFormatting>
  <conditionalFormatting sqref="D8">
    <cfRule type="cellIs" dxfId="2233" priority="2201" operator="lessThan">
      <formula>0</formula>
    </cfRule>
  </conditionalFormatting>
  <conditionalFormatting sqref="D9">
    <cfRule type="cellIs" dxfId="2232" priority="2200" operator="lessThan">
      <formula>0</formula>
    </cfRule>
  </conditionalFormatting>
  <conditionalFormatting sqref="D8">
    <cfRule type="cellIs" dxfId="2231" priority="2199" operator="lessThan">
      <formula>0</formula>
    </cfRule>
  </conditionalFormatting>
  <conditionalFormatting sqref="D8">
    <cfRule type="cellIs" dxfId="2230" priority="2198" operator="lessThan">
      <formula>0</formula>
    </cfRule>
  </conditionalFormatting>
  <conditionalFormatting sqref="D8">
    <cfRule type="cellIs" dxfId="2229" priority="2197" operator="lessThan">
      <formula>0</formula>
    </cfRule>
  </conditionalFormatting>
  <conditionalFormatting sqref="D9">
    <cfRule type="cellIs" dxfId="2228" priority="2196" operator="lessThan">
      <formula>0</formula>
    </cfRule>
  </conditionalFormatting>
  <conditionalFormatting sqref="D9">
    <cfRule type="cellIs" dxfId="2227" priority="2195" operator="lessThan">
      <formula>0</formula>
    </cfRule>
  </conditionalFormatting>
  <conditionalFormatting sqref="D8">
    <cfRule type="cellIs" dxfId="2226" priority="2194" operator="lessThan">
      <formula>0</formula>
    </cfRule>
  </conditionalFormatting>
  <conditionalFormatting sqref="D9">
    <cfRule type="cellIs" dxfId="2225" priority="2193" operator="lessThan">
      <formula>0</formula>
    </cfRule>
  </conditionalFormatting>
  <conditionalFormatting sqref="D8">
    <cfRule type="cellIs" dxfId="2224" priority="2192" operator="lessThan">
      <formula>0</formula>
    </cfRule>
  </conditionalFormatting>
  <conditionalFormatting sqref="D8">
    <cfRule type="cellIs" dxfId="2223" priority="2191" operator="lessThan">
      <formula>0</formula>
    </cfRule>
  </conditionalFormatting>
  <conditionalFormatting sqref="D9">
    <cfRule type="cellIs" dxfId="2222" priority="2190" operator="lessThan">
      <formula>0</formula>
    </cfRule>
  </conditionalFormatting>
  <conditionalFormatting sqref="D8">
    <cfRule type="cellIs" dxfId="2221" priority="2189" operator="lessThan">
      <formula>0</formula>
    </cfRule>
  </conditionalFormatting>
  <conditionalFormatting sqref="D8">
    <cfRule type="cellIs" dxfId="2220" priority="2188" operator="lessThan">
      <formula>0</formula>
    </cfRule>
  </conditionalFormatting>
  <conditionalFormatting sqref="D8">
    <cfRule type="cellIs" dxfId="2219" priority="2187" operator="lessThan">
      <formula>0</formula>
    </cfRule>
  </conditionalFormatting>
  <conditionalFormatting sqref="D9">
    <cfRule type="cellIs" dxfId="2218" priority="2186" operator="lessThan">
      <formula>0</formula>
    </cfRule>
  </conditionalFormatting>
  <conditionalFormatting sqref="D8">
    <cfRule type="cellIs" dxfId="2217" priority="2185" operator="lessThan">
      <formula>0</formula>
    </cfRule>
  </conditionalFormatting>
  <conditionalFormatting sqref="D8">
    <cfRule type="cellIs" dxfId="2216" priority="2184" operator="lessThan">
      <formula>0</formula>
    </cfRule>
  </conditionalFormatting>
  <conditionalFormatting sqref="D8">
    <cfRule type="cellIs" dxfId="2215" priority="2183" operator="lessThan">
      <formula>0</formula>
    </cfRule>
  </conditionalFormatting>
  <conditionalFormatting sqref="D8">
    <cfRule type="cellIs" dxfId="2214" priority="2182" operator="lessThan">
      <formula>0</formula>
    </cfRule>
  </conditionalFormatting>
  <conditionalFormatting sqref="D9">
    <cfRule type="cellIs" dxfId="2213" priority="2181" operator="lessThan">
      <formula>0</formula>
    </cfRule>
  </conditionalFormatting>
  <conditionalFormatting sqref="D9">
    <cfRule type="cellIs" dxfId="2212" priority="2180" operator="lessThan">
      <formula>0</formula>
    </cfRule>
  </conditionalFormatting>
  <conditionalFormatting sqref="D9">
    <cfRule type="cellIs" dxfId="2211" priority="2179" operator="lessThan">
      <formula>0</formula>
    </cfRule>
  </conditionalFormatting>
  <conditionalFormatting sqref="D8">
    <cfRule type="cellIs" dxfId="2210" priority="2178" operator="lessThan">
      <formula>0</formula>
    </cfRule>
  </conditionalFormatting>
  <conditionalFormatting sqref="D9">
    <cfRule type="cellIs" dxfId="2209" priority="2177" operator="lessThan">
      <formula>0</formula>
    </cfRule>
  </conditionalFormatting>
  <conditionalFormatting sqref="D9">
    <cfRule type="cellIs" dxfId="2208" priority="2176" operator="lessThan">
      <formula>0</formula>
    </cfRule>
  </conditionalFormatting>
  <conditionalFormatting sqref="D8">
    <cfRule type="cellIs" dxfId="2207" priority="2175" operator="lessThan">
      <formula>0</formula>
    </cfRule>
  </conditionalFormatting>
  <conditionalFormatting sqref="D9">
    <cfRule type="cellIs" dxfId="2206" priority="2174" operator="lessThan">
      <formula>0</formula>
    </cfRule>
  </conditionalFormatting>
  <conditionalFormatting sqref="D8">
    <cfRule type="cellIs" dxfId="2205" priority="2173" operator="lessThan">
      <formula>0</formula>
    </cfRule>
  </conditionalFormatting>
  <conditionalFormatting sqref="D8">
    <cfRule type="cellIs" dxfId="2204" priority="2172" operator="lessThan">
      <formula>0</formula>
    </cfRule>
  </conditionalFormatting>
  <conditionalFormatting sqref="D9">
    <cfRule type="cellIs" dxfId="2203" priority="2171" operator="lessThan">
      <formula>0</formula>
    </cfRule>
  </conditionalFormatting>
  <conditionalFormatting sqref="D9">
    <cfRule type="cellIs" dxfId="2202" priority="2170" operator="lessThan">
      <formula>0</formula>
    </cfRule>
  </conditionalFormatting>
  <conditionalFormatting sqref="D8">
    <cfRule type="cellIs" dxfId="2201" priority="2169" operator="lessThan">
      <formula>0</formula>
    </cfRule>
  </conditionalFormatting>
  <conditionalFormatting sqref="D9">
    <cfRule type="cellIs" dxfId="2200" priority="2168" operator="lessThan">
      <formula>0</formula>
    </cfRule>
  </conditionalFormatting>
  <conditionalFormatting sqref="D8">
    <cfRule type="cellIs" dxfId="2199" priority="2167" operator="lessThan">
      <formula>0</formula>
    </cfRule>
  </conditionalFormatting>
  <conditionalFormatting sqref="D8">
    <cfRule type="cellIs" dxfId="2198" priority="2166" operator="lessThan">
      <formula>0</formula>
    </cfRule>
  </conditionalFormatting>
  <conditionalFormatting sqref="D9">
    <cfRule type="cellIs" dxfId="2197" priority="2165" operator="lessThan">
      <formula>0</formula>
    </cfRule>
  </conditionalFormatting>
  <conditionalFormatting sqref="D8">
    <cfRule type="cellIs" dxfId="2196" priority="2164" operator="lessThan">
      <formula>0</formula>
    </cfRule>
  </conditionalFormatting>
  <conditionalFormatting sqref="D8">
    <cfRule type="cellIs" dxfId="2195" priority="2163" operator="lessThan">
      <formula>0</formula>
    </cfRule>
  </conditionalFormatting>
  <conditionalFormatting sqref="D8">
    <cfRule type="cellIs" dxfId="2194" priority="2162" operator="lessThan">
      <formula>0</formula>
    </cfRule>
  </conditionalFormatting>
  <conditionalFormatting sqref="D9">
    <cfRule type="cellIs" dxfId="2193" priority="2161" operator="lessThan">
      <formula>0</formula>
    </cfRule>
  </conditionalFormatting>
  <conditionalFormatting sqref="D9">
    <cfRule type="cellIs" dxfId="2192" priority="2160" operator="lessThan">
      <formula>0</formula>
    </cfRule>
  </conditionalFormatting>
  <conditionalFormatting sqref="D8">
    <cfRule type="cellIs" dxfId="2191" priority="2159" operator="lessThan">
      <formula>0</formula>
    </cfRule>
  </conditionalFormatting>
  <conditionalFormatting sqref="D9">
    <cfRule type="cellIs" dxfId="2190" priority="2158" operator="lessThan">
      <formula>0</formula>
    </cfRule>
  </conditionalFormatting>
  <conditionalFormatting sqref="D8">
    <cfRule type="cellIs" dxfId="2189" priority="2157" operator="lessThan">
      <formula>0</formula>
    </cfRule>
  </conditionalFormatting>
  <conditionalFormatting sqref="D8">
    <cfRule type="cellIs" dxfId="2188" priority="2156" operator="lessThan">
      <formula>0</formula>
    </cfRule>
  </conditionalFormatting>
  <conditionalFormatting sqref="D9">
    <cfRule type="cellIs" dxfId="2187" priority="2155" operator="lessThan">
      <formula>0</formula>
    </cfRule>
  </conditionalFormatting>
  <conditionalFormatting sqref="D8">
    <cfRule type="cellIs" dxfId="2186" priority="2154" operator="lessThan">
      <formula>0</formula>
    </cfRule>
  </conditionalFormatting>
  <conditionalFormatting sqref="D8">
    <cfRule type="cellIs" dxfId="2185" priority="2153" operator="lessThan">
      <formula>0</formula>
    </cfRule>
  </conditionalFormatting>
  <conditionalFormatting sqref="D8">
    <cfRule type="cellIs" dxfId="2184" priority="2152" operator="lessThan">
      <formula>0</formula>
    </cfRule>
  </conditionalFormatting>
  <conditionalFormatting sqref="D9">
    <cfRule type="cellIs" dxfId="2183" priority="2151" operator="lessThan">
      <formula>0</formula>
    </cfRule>
  </conditionalFormatting>
  <conditionalFormatting sqref="D8">
    <cfRule type="cellIs" dxfId="2182" priority="2150" operator="lessThan">
      <formula>0</formula>
    </cfRule>
  </conditionalFormatting>
  <conditionalFormatting sqref="D8">
    <cfRule type="cellIs" dxfId="2181" priority="2149" operator="lessThan">
      <formula>0</formula>
    </cfRule>
  </conditionalFormatting>
  <conditionalFormatting sqref="D8">
    <cfRule type="cellIs" dxfId="2180" priority="2148" operator="lessThan">
      <formula>0</formula>
    </cfRule>
  </conditionalFormatting>
  <conditionalFormatting sqref="D8">
    <cfRule type="cellIs" dxfId="2179" priority="2147" operator="lessThan">
      <formula>0</formula>
    </cfRule>
  </conditionalFormatting>
  <conditionalFormatting sqref="D9">
    <cfRule type="cellIs" dxfId="2178" priority="2146" operator="lessThan">
      <formula>0</formula>
    </cfRule>
  </conditionalFormatting>
  <conditionalFormatting sqref="D9">
    <cfRule type="cellIs" dxfId="2177" priority="2145" operator="lessThan">
      <formula>0</formula>
    </cfRule>
  </conditionalFormatting>
  <conditionalFormatting sqref="D8">
    <cfRule type="cellIs" dxfId="2176" priority="2144" operator="lessThan">
      <formula>0</formula>
    </cfRule>
  </conditionalFormatting>
  <conditionalFormatting sqref="D9">
    <cfRule type="cellIs" dxfId="2175" priority="2143" operator="lessThan">
      <formula>0</formula>
    </cfRule>
  </conditionalFormatting>
  <conditionalFormatting sqref="D8">
    <cfRule type="cellIs" dxfId="2174" priority="2142" operator="lessThan">
      <formula>0</formula>
    </cfRule>
  </conditionalFormatting>
  <conditionalFormatting sqref="D8">
    <cfRule type="cellIs" dxfId="2173" priority="2141" operator="lessThan">
      <formula>0</formula>
    </cfRule>
  </conditionalFormatting>
  <conditionalFormatting sqref="D9">
    <cfRule type="cellIs" dxfId="2172" priority="2140" operator="lessThan">
      <formula>0</formula>
    </cfRule>
  </conditionalFormatting>
  <conditionalFormatting sqref="D8">
    <cfRule type="cellIs" dxfId="2171" priority="2139" operator="lessThan">
      <formula>0</formula>
    </cfRule>
  </conditionalFormatting>
  <conditionalFormatting sqref="D8">
    <cfRule type="cellIs" dxfId="2170" priority="2138" operator="lessThan">
      <formula>0</formula>
    </cfRule>
  </conditionalFormatting>
  <conditionalFormatting sqref="D8">
    <cfRule type="cellIs" dxfId="2169" priority="2137" operator="lessThan">
      <formula>0</formula>
    </cfRule>
  </conditionalFormatting>
  <conditionalFormatting sqref="D9">
    <cfRule type="cellIs" dxfId="2168" priority="2136" operator="lessThan">
      <formula>0</formula>
    </cfRule>
  </conditionalFormatting>
  <conditionalFormatting sqref="D8">
    <cfRule type="cellIs" dxfId="2167" priority="2135" operator="lessThan">
      <formula>0</formula>
    </cfRule>
  </conditionalFormatting>
  <conditionalFormatting sqref="D8">
    <cfRule type="cellIs" dxfId="2166" priority="2134" operator="lessThan">
      <formula>0</formula>
    </cfRule>
  </conditionalFormatting>
  <conditionalFormatting sqref="D8">
    <cfRule type="cellIs" dxfId="2165" priority="2133" operator="lessThan">
      <formula>0</formula>
    </cfRule>
  </conditionalFormatting>
  <conditionalFormatting sqref="D8">
    <cfRule type="cellIs" dxfId="2164" priority="2132" operator="lessThan">
      <formula>0</formula>
    </cfRule>
  </conditionalFormatting>
  <conditionalFormatting sqref="D9">
    <cfRule type="cellIs" dxfId="2163" priority="2131" operator="lessThan">
      <formula>0</formula>
    </cfRule>
  </conditionalFormatting>
  <conditionalFormatting sqref="D8">
    <cfRule type="cellIs" dxfId="2162" priority="2130" operator="lessThan">
      <formula>0</formula>
    </cfRule>
  </conditionalFormatting>
  <conditionalFormatting sqref="D8">
    <cfRule type="cellIs" dxfId="2161" priority="2129" operator="lessThan">
      <formula>0</formula>
    </cfRule>
  </conditionalFormatting>
  <conditionalFormatting sqref="D8">
    <cfRule type="cellIs" dxfId="2160" priority="2128" operator="lessThan">
      <formula>0</formula>
    </cfRule>
  </conditionalFormatting>
  <conditionalFormatting sqref="D8">
    <cfRule type="cellIs" dxfId="2159" priority="2127" operator="lessThan">
      <formula>0</formula>
    </cfRule>
  </conditionalFormatting>
  <conditionalFormatting sqref="D8">
    <cfRule type="cellIs" dxfId="2158" priority="2126" operator="lessThan">
      <formula>0</formula>
    </cfRule>
  </conditionalFormatting>
  <conditionalFormatting sqref="D9">
    <cfRule type="cellIs" dxfId="2157" priority="2125" operator="lessThan">
      <formula>0</formula>
    </cfRule>
  </conditionalFormatting>
  <conditionalFormatting sqref="D9">
    <cfRule type="cellIs" dxfId="2156" priority="2124" operator="lessThan">
      <formula>0</formula>
    </cfRule>
  </conditionalFormatting>
  <conditionalFormatting sqref="D9">
    <cfRule type="cellIs" dxfId="2155" priority="2123" operator="lessThan">
      <formula>0</formula>
    </cfRule>
  </conditionalFormatting>
  <conditionalFormatting sqref="D9">
    <cfRule type="cellIs" dxfId="2154" priority="2122" operator="lessThan">
      <formula>0</formula>
    </cfRule>
  </conditionalFormatting>
  <conditionalFormatting sqref="D9">
    <cfRule type="cellIs" dxfId="2153" priority="2121" operator="lessThan">
      <formula>0</formula>
    </cfRule>
  </conditionalFormatting>
  <conditionalFormatting sqref="D8">
    <cfRule type="cellIs" dxfId="2152" priority="2120" operator="lessThan">
      <formula>0</formula>
    </cfRule>
  </conditionalFormatting>
  <conditionalFormatting sqref="D9">
    <cfRule type="cellIs" dxfId="2151" priority="2119" operator="lessThan">
      <formula>0</formula>
    </cfRule>
  </conditionalFormatting>
  <conditionalFormatting sqref="D9">
    <cfRule type="cellIs" dxfId="2150" priority="2118" operator="lessThan">
      <formula>0</formula>
    </cfRule>
  </conditionalFormatting>
  <conditionalFormatting sqref="D9">
    <cfRule type="cellIs" dxfId="2149" priority="2117" operator="lessThan">
      <formula>0</formula>
    </cfRule>
  </conditionalFormatting>
  <conditionalFormatting sqref="D9">
    <cfRule type="cellIs" dxfId="2148" priority="2116" operator="lessThan">
      <formula>0</formula>
    </cfRule>
  </conditionalFormatting>
  <conditionalFormatting sqref="D8">
    <cfRule type="cellIs" dxfId="2147" priority="2115" operator="lessThan">
      <formula>0</formula>
    </cfRule>
  </conditionalFormatting>
  <conditionalFormatting sqref="D9">
    <cfRule type="cellIs" dxfId="2146" priority="2114" operator="lessThan">
      <formula>0</formula>
    </cfRule>
  </conditionalFormatting>
  <conditionalFormatting sqref="D9">
    <cfRule type="cellIs" dxfId="2145" priority="2113" operator="lessThan">
      <formula>0</formula>
    </cfRule>
  </conditionalFormatting>
  <conditionalFormatting sqref="D9">
    <cfRule type="cellIs" dxfId="2144" priority="2112" operator="lessThan">
      <formula>0</formula>
    </cfRule>
  </conditionalFormatting>
  <conditionalFormatting sqref="D8">
    <cfRule type="cellIs" dxfId="2143" priority="2111" operator="lessThan">
      <formula>0</formula>
    </cfRule>
  </conditionalFormatting>
  <conditionalFormatting sqref="D9">
    <cfRule type="cellIs" dxfId="2142" priority="2110" operator="lessThan">
      <formula>0</formula>
    </cfRule>
  </conditionalFormatting>
  <conditionalFormatting sqref="D9">
    <cfRule type="cellIs" dxfId="2141" priority="2109" operator="lessThan">
      <formula>0</formula>
    </cfRule>
  </conditionalFormatting>
  <conditionalFormatting sqref="D8">
    <cfRule type="cellIs" dxfId="2140" priority="2108" operator="lessThan">
      <formula>0</formula>
    </cfRule>
  </conditionalFormatting>
  <conditionalFormatting sqref="D9">
    <cfRule type="cellIs" dxfId="2139" priority="2107" operator="lessThan">
      <formula>0</formula>
    </cfRule>
  </conditionalFormatting>
  <conditionalFormatting sqref="D8">
    <cfRule type="cellIs" dxfId="2138" priority="2106" operator="lessThan">
      <formula>0</formula>
    </cfRule>
  </conditionalFormatting>
  <conditionalFormatting sqref="D8">
    <cfRule type="cellIs" dxfId="2137" priority="2105" operator="lessThan">
      <formula>0</formula>
    </cfRule>
  </conditionalFormatting>
  <conditionalFormatting sqref="D9">
    <cfRule type="cellIs" dxfId="2136" priority="2104" operator="lessThan">
      <formula>0</formula>
    </cfRule>
  </conditionalFormatting>
  <conditionalFormatting sqref="D9">
    <cfRule type="cellIs" dxfId="2135" priority="2103" operator="lessThan">
      <formula>0</formula>
    </cfRule>
  </conditionalFormatting>
  <conditionalFormatting sqref="D9">
    <cfRule type="cellIs" dxfId="2134" priority="2102" operator="lessThan">
      <formula>0</formula>
    </cfRule>
  </conditionalFormatting>
  <conditionalFormatting sqref="D9">
    <cfRule type="cellIs" dxfId="2133" priority="2101" operator="lessThan">
      <formula>0</formula>
    </cfRule>
  </conditionalFormatting>
  <conditionalFormatting sqref="D8">
    <cfRule type="cellIs" dxfId="2132" priority="2100" operator="lessThan">
      <formula>0</formula>
    </cfRule>
  </conditionalFormatting>
  <conditionalFormatting sqref="D9">
    <cfRule type="cellIs" dxfId="2131" priority="2099" operator="lessThan">
      <formula>0</formula>
    </cfRule>
  </conditionalFormatting>
  <conditionalFormatting sqref="D9">
    <cfRule type="cellIs" dxfId="2130" priority="2098" operator="lessThan">
      <formula>0</formula>
    </cfRule>
  </conditionalFormatting>
  <conditionalFormatting sqref="D9">
    <cfRule type="cellIs" dxfId="2129" priority="2097" operator="lessThan">
      <formula>0</formula>
    </cfRule>
  </conditionalFormatting>
  <conditionalFormatting sqref="D8">
    <cfRule type="cellIs" dxfId="2128" priority="2096" operator="lessThan">
      <formula>0</formula>
    </cfRule>
  </conditionalFormatting>
  <conditionalFormatting sqref="D9">
    <cfRule type="cellIs" dxfId="2127" priority="2095" operator="lessThan">
      <formula>0</formula>
    </cfRule>
  </conditionalFormatting>
  <conditionalFormatting sqref="D9">
    <cfRule type="cellIs" dxfId="2126" priority="2094" operator="lessThan">
      <formula>0</formula>
    </cfRule>
  </conditionalFormatting>
  <conditionalFormatting sqref="D8">
    <cfRule type="cellIs" dxfId="2125" priority="2093" operator="lessThan">
      <formula>0</formula>
    </cfRule>
  </conditionalFormatting>
  <conditionalFormatting sqref="D9">
    <cfRule type="cellIs" dxfId="2124" priority="2092" operator="lessThan">
      <formula>0</formula>
    </cfRule>
  </conditionalFormatting>
  <conditionalFormatting sqref="D8">
    <cfRule type="cellIs" dxfId="2123" priority="2091" operator="lessThan">
      <formula>0</formula>
    </cfRule>
  </conditionalFormatting>
  <conditionalFormatting sqref="D8">
    <cfRule type="cellIs" dxfId="2122" priority="2090" operator="lessThan">
      <formula>0</formula>
    </cfRule>
  </conditionalFormatting>
  <conditionalFormatting sqref="D9">
    <cfRule type="cellIs" dxfId="2121" priority="2089" operator="lessThan">
      <formula>0</formula>
    </cfRule>
  </conditionalFormatting>
  <conditionalFormatting sqref="D9">
    <cfRule type="cellIs" dxfId="2120" priority="2088" operator="lessThan">
      <formula>0</formula>
    </cfRule>
  </conditionalFormatting>
  <conditionalFormatting sqref="D9">
    <cfRule type="cellIs" dxfId="2119" priority="2087" operator="lessThan">
      <formula>0</formula>
    </cfRule>
  </conditionalFormatting>
  <conditionalFormatting sqref="D8">
    <cfRule type="cellIs" dxfId="2118" priority="2086" operator="lessThan">
      <formula>0</formula>
    </cfRule>
  </conditionalFormatting>
  <conditionalFormatting sqref="D9">
    <cfRule type="cellIs" dxfId="2117" priority="2085" operator="lessThan">
      <formula>0</formula>
    </cfRule>
  </conditionalFormatting>
  <conditionalFormatting sqref="D9">
    <cfRule type="cellIs" dxfId="2116" priority="2084" operator="lessThan">
      <formula>0</formula>
    </cfRule>
  </conditionalFormatting>
  <conditionalFormatting sqref="D8">
    <cfRule type="cellIs" dxfId="2115" priority="2083" operator="lessThan">
      <formula>0</formula>
    </cfRule>
  </conditionalFormatting>
  <conditionalFormatting sqref="D9">
    <cfRule type="cellIs" dxfId="2114" priority="2082" operator="lessThan">
      <formula>0</formula>
    </cfRule>
  </conditionalFormatting>
  <conditionalFormatting sqref="D8">
    <cfRule type="cellIs" dxfId="2113" priority="2081" operator="lessThan">
      <formula>0</formula>
    </cfRule>
  </conditionalFormatting>
  <conditionalFormatting sqref="D8">
    <cfRule type="cellIs" dxfId="2112" priority="2080" operator="lessThan">
      <formula>0</formula>
    </cfRule>
  </conditionalFormatting>
  <conditionalFormatting sqref="D9">
    <cfRule type="cellIs" dxfId="2111" priority="2079" operator="lessThan">
      <formula>0</formula>
    </cfRule>
  </conditionalFormatting>
  <conditionalFormatting sqref="D9">
    <cfRule type="cellIs" dxfId="2110" priority="2078" operator="lessThan">
      <formula>0</formula>
    </cfRule>
  </conditionalFormatting>
  <conditionalFormatting sqref="D8">
    <cfRule type="cellIs" dxfId="2109" priority="2077" operator="lessThan">
      <formula>0</formula>
    </cfRule>
  </conditionalFormatting>
  <conditionalFormatting sqref="D9">
    <cfRule type="cellIs" dxfId="2108" priority="2076" operator="lessThan">
      <formula>0</formula>
    </cfRule>
  </conditionalFormatting>
  <conditionalFormatting sqref="D8">
    <cfRule type="cellIs" dxfId="2107" priority="2075" operator="lessThan">
      <formula>0</formula>
    </cfRule>
  </conditionalFormatting>
  <conditionalFormatting sqref="D8">
    <cfRule type="cellIs" dxfId="2106" priority="2074" operator="lessThan">
      <formula>0</formula>
    </cfRule>
  </conditionalFormatting>
  <conditionalFormatting sqref="D9">
    <cfRule type="cellIs" dxfId="2105" priority="2073" operator="lessThan">
      <formula>0</formula>
    </cfRule>
  </conditionalFormatting>
  <conditionalFormatting sqref="D8">
    <cfRule type="cellIs" dxfId="2104" priority="2072" operator="lessThan">
      <formula>0</formula>
    </cfRule>
  </conditionalFormatting>
  <conditionalFormatting sqref="D8">
    <cfRule type="cellIs" dxfId="2103" priority="2071" operator="lessThan">
      <formula>0</formula>
    </cfRule>
  </conditionalFormatting>
  <conditionalFormatting sqref="D8">
    <cfRule type="cellIs" dxfId="2102" priority="2070" operator="lessThan">
      <formula>0</formula>
    </cfRule>
  </conditionalFormatting>
  <conditionalFormatting sqref="D9">
    <cfRule type="cellIs" dxfId="2101" priority="2069" operator="lessThan">
      <formula>0</formula>
    </cfRule>
  </conditionalFormatting>
  <conditionalFormatting sqref="D9">
    <cfRule type="cellIs" dxfId="2100" priority="2068" operator="lessThan">
      <formula>0</formula>
    </cfRule>
  </conditionalFormatting>
  <conditionalFormatting sqref="D9">
    <cfRule type="cellIs" dxfId="2099" priority="2067" operator="lessThan">
      <formula>0</formula>
    </cfRule>
  </conditionalFormatting>
  <conditionalFormatting sqref="D9">
    <cfRule type="cellIs" dxfId="2098" priority="2066" operator="lessThan">
      <formula>0</formula>
    </cfRule>
  </conditionalFormatting>
  <conditionalFormatting sqref="D8">
    <cfRule type="cellIs" dxfId="2097" priority="2065" operator="lessThan">
      <formula>0</formula>
    </cfRule>
  </conditionalFormatting>
  <conditionalFormatting sqref="D9">
    <cfRule type="cellIs" dxfId="2096" priority="2064" operator="lessThan">
      <formula>0</formula>
    </cfRule>
  </conditionalFormatting>
  <conditionalFormatting sqref="D9">
    <cfRule type="cellIs" dxfId="2095" priority="2063" operator="lessThan">
      <formula>0</formula>
    </cfRule>
  </conditionalFormatting>
  <conditionalFormatting sqref="D9">
    <cfRule type="cellIs" dxfId="2094" priority="2062" operator="lessThan">
      <formula>0</formula>
    </cfRule>
  </conditionalFormatting>
  <conditionalFormatting sqref="D8">
    <cfRule type="cellIs" dxfId="2093" priority="2061" operator="lessThan">
      <formula>0</formula>
    </cfRule>
  </conditionalFormatting>
  <conditionalFormatting sqref="D9">
    <cfRule type="cellIs" dxfId="2092" priority="2060" operator="lessThan">
      <formula>0</formula>
    </cfRule>
  </conditionalFormatting>
  <conditionalFormatting sqref="D9">
    <cfRule type="cellIs" dxfId="2091" priority="2059" operator="lessThan">
      <formula>0</formula>
    </cfRule>
  </conditionalFormatting>
  <conditionalFormatting sqref="D8">
    <cfRule type="cellIs" dxfId="2090" priority="2058" operator="lessThan">
      <formula>0</formula>
    </cfRule>
  </conditionalFormatting>
  <conditionalFormatting sqref="D9">
    <cfRule type="cellIs" dxfId="2089" priority="2057" operator="lessThan">
      <formula>0</formula>
    </cfRule>
  </conditionalFormatting>
  <conditionalFormatting sqref="D8">
    <cfRule type="cellIs" dxfId="2088" priority="2056" operator="lessThan">
      <formula>0</formula>
    </cfRule>
  </conditionalFormatting>
  <conditionalFormatting sqref="D8">
    <cfRule type="cellIs" dxfId="2087" priority="2055" operator="lessThan">
      <formula>0</formula>
    </cfRule>
  </conditionalFormatting>
  <conditionalFormatting sqref="D9">
    <cfRule type="cellIs" dxfId="2086" priority="2054" operator="lessThan">
      <formula>0</formula>
    </cfRule>
  </conditionalFormatting>
  <conditionalFormatting sqref="D9">
    <cfRule type="cellIs" dxfId="2085" priority="2053" operator="lessThan">
      <formula>0</formula>
    </cfRule>
  </conditionalFormatting>
  <conditionalFormatting sqref="D9">
    <cfRule type="cellIs" dxfId="2084" priority="2052" operator="lessThan">
      <formula>0</formula>
    </cfRule>
  </conditionalFormatting>
  <conditionalFormatting sqref="D8">
    <cfRule type="cellIs" dxfId="2083" priority="2051" operator="lessThan">
      <formula>0</formula>
    </cfRule>
  </conditionalFormatting>
  <conditionalFormatting sqref="D9">
    <cfRule type="cellIs" dxfId="2082" priority="2050" operator="lessThan">
      <formula>0</formula>
    </cfRule>
  </conditionalFormatting>
  <conditionalFormatting sqref="D9">
    <cfRule type="cellIs" dxfId="2081" priority="2049" operator="lessThan">
      <formula>0</formula>
    </cfRule>
  </conditionalFormatting>
  <conditionalFormatting sqref="D8">
    <cfRule type="cellIs" dxfId="2080" priority="2048" operator="lessThan">
      <formula>0</formula>
    </cfRule>
  </conditionalFormatting>
  <conditionalFormatting sqref="D9">
    <cfRule type="cellIs" dxfId="2079" priority="2047" operator="lessThan">
      <formula>0</formula>
    </cfRule>
  </conditionalFormatting>
  <conditionalFormatting sqref="D8">
    <cfRule type="cellIs" dxfId="2078" priority="2046" operator="lessThan">
      <formula>0</formula>
    </cfRule>
  </conditionalFormatting>
  <conditionalFormatting sqref="D8">
    <cfRule type="cellIs" dxfId="2077" priority="2045" operator="lessThan">
      <formula>0</formula>
    </cfRule>
  </conditionalFormatting>
  <conditionalFormatting sqref="D9">
    <cfRule type="cellIs" dxfId="2076" priority="2044" operator="lessThan">
      <formula>0</formula>
    </cfRule>
  </conditionalFormatting>
  <conditionalFormatting sqref="D9">
    <cfRule type="cellIs" dxfId="2075" priority="2043" operator="lessThan">
      <formula>0</formula>
    </cfRule>
  </conditionalFormatting>
  <conditionalFormatting sqref="D8">
    <cfRule type="cellIs" dxfId="2074" priority="2042" operator="lessThan">
      <formula>0</formula>
    </cfRule>
  </conditionalFormatting>
  <conditionalFormatting sqref="D9">
    <cfRule type="cellIs" dxfId="2073" priority="2041" operator="lessThan">
      <formula>0</formula>
    </cfRule>
  </conditionalFormatting>
  <conditionalFormatting sqref="D8">
    <cfRule type="cellIs" dxfId="2072" priority="2040" operator="lessThan">
      <formula>0</formula>
    </cfRule>
  </conditionalFormatting>
  <conditionalFormatting sqref="D8">
    <cfRule type="cellIs" dxfId="2071" priority="2039" operator="lessThan">
      <formula>0</formula>
    </cfRule>
  </conditionalFormatting>
  <conditionalFormatting sqref="D9">
    <cfRule type="cellIs" dxfId="2070" priority="2038" operator="lessThan">
      <formula>0</formula>
    </cfRule>
  </conditionalFormatting>
  <conditionalFormatting sqref="D8">
    <cfRule type="cellIs" dxfId="2069" priority="2037" operator="lessThan">
      <formula>0</formula>
    </cfRule>
  </conditionalFormatting>
  <conditionalFormatting sqref="D8">
    <cfRule type="cellIs" dxfId="2068" priority="2036" operator="lessThan">
      <formula>0</formula>
    </cfRule>
  </conditionalFormatting>
  <conditionalFormatting sqref="D8">
    <cfRule type="cellIs" dxfId="2067" priority="2035" operator="lessThan">
      <formula>0</formula>
    </cfRule>
  </conditionalFormatting>
  <conditionalFormatting sqref="D9">
    <cfRule type="cellIs" dxfId="2066" priority="2034" operator="lessThan">
      <formula>0</formula>
    </cfRule>
  </conditionalFormatting>
  <conditionalFormatting sqref="D9">
    <cfRule type="cellIs" dxfId="2065" priority="2033" operator="lessThan">
      <formula>0</formula>
    </cfRule>
  </conditionalFormatting>
  <conditionalFormatting sqref="D9">
    <cfRule type="cellIs" dxfId="2064" priority="2032" operator="lessThan">
      <formula>0</formula>
    </cfRule>
  </conditionalFormatting>
  <conditionalFormatting sqref="D8">
    <cfRule type="cellIs" dxfId="2063" priority="2031" operator="lessThan">
      <formula>0</formula>
    </cfRule>
  </conditionalFormatting>
  <conditionalFormatting sqref="D9">
    <cfRule type="cellIs" dxfId="2062" priority="2030" operator="lessThan">
      <formula>0</formula>
    </cfRule>
  </conditionalFormatting>
  <conditionalFormatting sqref="D9">
    <cfRule type="cellIs" dxfId="2061" priority="2029" operator="lessThan">
      <formula>0</formula>
    </cfRule>
  </conditionalFormatting>
  <conditionalFormatting sqref="D8">
    <cfRule type="cellIs" dxfId="2060" priority="2028" operator="lessThan">
      <formula>0</formula>
    </cfRule>
  </conditionalFormatting>
  <conditionalFormatting sqref="D9">
    <cfRule type="cellIs" dxfId="2059" priority="2027" operator="lessThan">
      <formula>0</formula>
    </cfRule>
  </conditionalFormatting>
  <conditionalFormatting sqref="D8">
    <cfRule type="cellIs" dxfId="2058" priority="2026" operator="lessThan">
      <formula>0</formula>
    </cfRule>
  </conditionalFormatting>
  <conditionalFormatting sqref="D8">
    <cfRule type="cellIs" dxfId="2057" priority="2025" operator="lessThan">
      <formula>0</formula>
    </cfRule>
  </conditionalFormatting>
  <conditionalFormatting sqref="D9">
    <cfRule type="cellIs" dxfId="2056" priority="2024" operator="lessThan">
      <formula>0</formula>
    </cfRule>
  </conditionalFormatting>
  <conditionalFormatting sqref="D9">
    <cfRule type="cellIs" dxfId="2055" priority="2023" operator="lessThan">
      <formula>0</formula>
    </cfRule>
  </conditionalFormatting>
  <conditionalFormatting sqref="D8">
    <cfRule type="cellIs" dxfId="2054" priority="2022" operator="lessThan">
      <formula>0</formula>
    </cfRule>
  </conditionalFormatting>
  <conditionalFormatting sqref="D9">
    <cfRule type="cellIs" dxfId="2053" priority="2021" operator="lessThan">
      <formula>0</formula>
    </cfRule>
  </conditionalFormatting>
  <conditionalFormatting sqref="D8">
    <cfRule type="cellIs" dxfId="2052" priority="2020" operator="lessThan">
      <formula>0</formula>
    </cfRule>
  </conditionalFormatting>
  <conditionalFormatting sqref="D8">
    <cfRule type="cellIs" dxfId="2051" priority="2019" operator="lessThan">
      <formula>0</formula>
    </cfRule>
  </conditionalFormatting>
  <conditionalFormatting sqref="D9">
    <cfRule type="cellIs" dxfId="2050" priority="2018" operator="lessThan">
      <formula>0</formula>
    </cfRule>
  </conditionalFormatting>
  <conditionalFormatting sqref="D8">
    <cfRule type="cellIs" dxfId="2049" priority="2017" operator="lessThan">
      <formula>0</formula>
    </cfRule>
  </conditionalFormatting>
  <conditionalFormatting sqref="D8">
    <cfRule type="cellIs" dxfId="2048" priority="2016" operator="lessThan">
      <formula>0</formula>
    </cfRule>
  </conditionalFormatting>
  <conditionalFormatting sqref="D8">
    <cfRule type="cellIs" dxfId="2047" priority="2015" operator="lessThan">
      <formula>0</formula>
    </cfRule>
  </conditionalFormatting>
  <conditionalFormatting sqref="D9">
    <cfRule type="cellIs" dxfId="2046" priority="2014" operator="lessThan">
      <formula>0</formula>
    </cfRule>
  </conditionalFormatting>
  <conditionalFormatting sqref="D9">
    <cfRule type="cellIs" dxfId="2045" priority="2013" operator="lessThan">
      <formula>0</formula>
    </cfRule>
  </conditionalFormatting>
  <conditionalFormatting sqref="D8">
    <cfRule type="cellIs" dxfId="2044" priority="2012" operator="lessThan">
      <formula>0</formula>
    </cfRule>
  </conditionalFormatting>
  <conditionalFormatting sqref="D9">
    <cfRule type="cellIs" dxfId="2043" priority="2011" operator="lessThan">
      <formula>0</formula>
    </cfRule>
  </conditionalFormatting>
  <conditionalFormatting sqref="D8">
    <cfRule type="cellIs" dxfId="2042" priority="2010" operator="lessThan">
      <formula>0</formula>
    </cfRule>
  </conditionalFormatting>
  <conditionalFormatting sqref="D8">
    <cfRule type="cellIs" dxfId="2041" priority="2009" operator="lessThan">
      <formula>0</formula>
    </cfRule>
  </conditionalFormatting>
  <conditionalFormatting sqref="D9">
    <cfRule type="cellIs" dxfId="2040" priority="2008" operator="lessThan">
      <formula>0</formula>
    </cfRule>
  </conditionalFormatting>
  <conditionalFormatting sqref="D8">
    <cfRule type="cellIs" dxfId="2039" priority="2007" operator="lessThan">
      <formula>0</formula>
    </cfRule>
  </conditionalFormatting>
  <conditionalFormatting sqref="D8">
    <cfRule type="cellIs" dxfId="2038" priority="2006" operator="lessThan">
      <formula>0</formula>
    </cfRule>
  </conditionalFormatting>
  <conditionalFormatting sqref="D8">
    <cfRule type="cellIs" dxfId="2037" priority="2005" operator="lessThan">
      <formula>0</formula>
    </cfRule>
  </conditionalFormatting>
  <conditionalFormatting sqref="D9">
    <cfRule type="cellIs" dxfId="2036" priority="2004" operator="lessThan">
      <formula>0</formula>
    </cfRule>
  </conditionalFormatting>
  <conditionalFormatting sqref="D8">
    <cfRule type="cellIs" dxfId="2035" priority="2003" operator="lessThan">
      <formula>0</formula>
    </cfRule>
  </conditionalFormatting>
  <conditionalFormatting sqref="D8">
    <cfRule type="cellIs" dxfId="2034" priority="2002" operator="lessThan">
      <formula>0</formula>
    </cfRule>
  </conditionalFormatting>
  <conditionalFormatting sqref="D8">
    <cfRule type="cellIs" dxfId="2033" priority="2001" operator="lessThan">
      <formula>0</formula>
    </cfRule>
  </conditionalFormatting>
  <conditionalFormatting sqref="D8">
    <cfRule type="cellIs" dxfId="2032" priority="2000" operator="lessThan">
      <formula>0</formula>
    </cfRule>
  </conditionalFormatting>
  <conditionalFormatting sqref="D9">
    <cfRule type="cellIs" dxfId="2031" priority="1999" operator="lessThan">
      <formula>0</formula>
    </cfRule>
  </conditionalFormatting>
  <conditionalFormatting sqref="D9">
    <cfRule type="cellIs" dxfId="2030" priority="1998" operator="lessThan">
      <formula>0</formula>
    </cfRule>
  </conditionalFormatting>
  <conditionalFormatting sqref="D9">
    <cfRule type="cellIs" dxfId="2029" priority="1997" operator="lessThan">
      <formula>0</formula>
    </cfRule>
  </conditionalFormatting>
  <conditionalFormatting sqref="D9">
    <cfRule type="cellIs" dxfId="2028" priority="1996" operator="lessThan">
      <formula>0</formula>
    </cfRule>
  </conditionalFormatting>
  <conditionalFormatting sqref="D8">
    <cfRule type="cellIs" dxfId="2027" priority="1995" operator="lessThan">
      <formula>0</formula>
    </cfRule>
  </conditionalFormatting>
  <conditionalFormatting sqref="D9">
    <cfRule type="cellIs" dxfId="2026" priority="1994" operator="lessThan">
      <formula>0</formula>
    </cfRule>
  </conditionalFormatting>
  <conditionalFormatting sqref="D9">
    <cfRule type="cellIs" dxfId="2025" priority="1993" operator="lessThan">
      <formula>0</formula>
    </cfRule>
  </conditionalFormatting>
  <conditionalFormatting sqref="D9">
    <cfRule type="cellIs" dxfId="2024" priority="1992" operator="lessThan">
      <formula>0</formula>
    </cfRule>
  </conditionalFormatting>
  <conditionalFormatting sqref="D8">
    <cfRule type="cellIs" dxfId="2023" priority="1991" operator="lessThan">
      <formula>0</formula>
    </cfRule>
  </conditionalFormatting>
  <conditionalFormatting sqref="D9">
    <cfRule type="cellIs" dxfId="2022" priority="1990" operator="lessThan">
      <formula>0</formula>
    </cfRule>
  </conditionalFormatting>
  <conditionalFormatting sqref="D9">
    <cfRule type="cellIs" dxfId="2021" priority="1989" operator="lessThan">
      <formula>0</formula>
    </cfRule>
  </conditionalFormatting>
  <conditionalFormatting sqref="D8">
    <cfRule type="cellIs" dxfId="2020" priority="1988" operator="lessThan">
      <formula>0</formula>
    </cfRule>
  </conditionalFormatting>
  <conditionalFormatting sqref="D9">
    <cfRule type="cellIs" dxfId="2019" priority="1987" operator="lessThan">
      <formula>0</formula>
    </cfRule>
  </conditionalFormatting>
  <conditionalFormatting sqref="D8">
    <cfRule type="cellIs" dxfId="2018" priority="1986" operator="lessThan">
      <formula>0</formula>
    </cfRule>
  </conditionalFormatting>
  <conditionalFormatting sqref="D8">
    <cfRule type="cellIs" dxfId="2017" priority="1985" operator="lessThan">
      <formula>0</formula>
    </cfRule>
  </conditionalFormatting>
  <conditionalFormatting sqref="D9">
    <cfRule type="cellIs" dxfId="2016" priority="1984" operator="lessThan">
      <formula>0</formula>
    </cfRule>
  </conditionalFormatting>
  <conditionalFormatting sqref="D9">
    <cfRule type="cellIs" dxfId="2015" priority="1983" operator="lessThan">
      <formula>0</formula>
    </cfRule>
  </conditionalFormatting>
  <conditionalFormatting sqref="D9">
    <cfRule type="cellIs" dxfId="2014" priority="1982" operator="lessThan">
      <formula>0</formula>
    </cfRule>
  </conditionalFormatting>
  <conditionalFormatting sqref="D8">
    <cfRule type="cellIs" dxfId="2013" priority="1981" operator="lessThan">
      <formula>0</formula>
    </cfRule>
  </conditionalFormatting>
  <conditionalFormatting sqref="D9">
    <cfRule type="cellIs" dxfId="2012" priority="1980" operator="lessThan">
      <formula>0</formula>
    </cfRule>
  </conditionalFormatting>
  <conditionalFormatting sqref="D9">
    <cfRule type="cellIs" dxfId="2011" priority="1979" operator="lessThan">
      <formula>0</formula>
    </cfRule>
  </conditionalFormatting>
  <conditionalFormatting sqref="D8">
    <cfRule type="cellIs" dxfId="2010" priority="1978" operator="lessThan">
      <formula>0</formula>
    </cfRule>
  </conditionalFormatting>
  <conditionalFormatting sqref="D9">
    <cfRule type="cellIs" dxfId="2009" priority="1977" operator="lessThan">
      <formula>0</formula>
    </cfRule>
  </conditionalFormatting>
  <conditionalFormatting sqref="D8">
    <cfRule type="cellIs" dxfId="2008" priority="1976" operator="lessThan">
      <formula>0</formula>
    </cfRule>
  </conditionalFormatting>
  <conditionalFormatting sqref="D8">
    <cfRule type="cellIs" dxfId="2007" priority="1975" operator="lessThan">
      <formula>0</formula>
    </cfRule>
  </conditionalFormatting>
  <conditionalFormatting sqref="D9">
    <cfRule type="cellIs" dxfId="2006" priority="1974" operator="lessThan">
      <formula>0</formula>
    </cfRule>
  </conditionalFormatting>
  <conditionalFormatting sqref="D9">
    <cfRule type="cellIs" dxfId="2005" priority="1973" operator="lessThan">
      <formula>0</formula>
    </cfRule>
  </conditionalFormatting>
  <conditionalFormatting sqref="D8">
    <cfRule type="cellIs" dxfId="2004" priority="1972" operator="lessThan">
      <formula>0</formula>
    </cfRule>
  </conditionalFormatting>
  <conditionalFormatting sqref="D9">
    <cfRule type="cellIs" dxfId="2003" priority="1971" operator="lessThan">
      <formula>0</formula>
    </cfRule>
  </conditionalFormatting>
  <conditionalFormatting sqref="D8">
    <cfRule type="cellIs" dxfId="2002" priority="1970" operator="lessThan">
      <formula>0</formula>
    </cfRule>
  </conditionalFormatting>
  <conditionalFormatting sqref="D8">
    <cfRule type="cellIs" dxfId="2001" priority="1969" operator="lessThan">
      <formula>0</formula>
    </cfRule>
  </conditionalFormatting>
  <conditionalFormatting sqref="D9">
    <cfRule type="cellIs" dxfId="2000" priority="1968" operator="lessThan">
      <formula>0</formula>
    </cfRule>
  </conditionalFormatting>
  <conditionalFormatting sqref="D8">
    <cfRule type="cellIs" dxfId="1999" priority="1967" operator="lessThan">
      <formula>0</formula>
    </cfRule>
  </conditionalFormatting>
  <conditionalFormatting sqref="D8">
    <cfRule type="cellIs" dxfId="1998" priority="1966" operator="lessThan">
      <formula>0</formula>
    </cfRule>
  </conditionalFormatting>
  <conditionalFormatting sqref="D8">
    <cfRule type="cellIs" dxfId="1997" priority="1965" operator="lessThan">
      <formula>0</formula>
    </cfRule>
  </conditionalFormatting>
  <conditionalFormatting sqref="D9">
    <cfRule type="cellIs" dxfId="1996" priority="1964" operator="lessThan">
      <formula>0</formula>
    </cfRule>
  </conditionalFormatting>
  <conditionalFormatting sqref="D9">
    <cfRule type="cellIs" dxfId="1995" priority="1963" operator="lessThan">
      <formula>0</formula>
    </cfRule>
  </conditionalFormatting>
  <conditionalFormatting sqref="D9">
    <cfRule type="cellIs" dxfId="1994" priority="1962" operator="lessThan">
      <formula>0</formula>
    </cfRule>
  </conditionalFormatting>
  <conditionalFormatting sqref="D8">
    <cfRule type="cellIs" dxfId="1993" priority="1961" operator="lessThan">
      <formula>0</formula>
    </cfRule>
  </conditionalFormatting>
  <conditionalFormatting sqref="D9">
    <cfRule type="cellIs" dxfId="1992" priority="1960" operator="lessThan">
      <formula>0</formula>
    </cfRule>
  </conditionalFormatting>
  <conditionalFormatting sqref="D9">
    <cfRule type="cellIs" dxfId="1991" priority="1959" operator="lessThan">
      <formula>0</formula>
    </cfRule>
  </conditionalFormatting>
  <conditionalFormatting sqref="D8">
    <cfRule type="cellIs" dxfId="1990" priority="1958" operator="lessThan">
      <formula>0</formula>
    </cfRule>
  </conditionalFormatting>
  <conditionalFormatting sqref="D9">
    <cfRule type="cellIs" dxfId="1989" priority="1957" operator="lessThan">
      <formula>0</formula>
    </cfRule>
  </conditionalFormatting>
  <conditionalFormatting sqref="D8">
    <cfRule type="cellIs" dxfId="1988" priority="1956" operator="lessThan">
      <formula>0</formula>
    </cfRule>
  </conditionalFormatting>
  <conditionalFormatting sqref="D8">
    <cfRule type="cellIs" dxfId="1987" priority="1955" operator="lessThan">
      <formula>0</formula>
    </cfRule>
  </conditionalFormatting>
  <conditionalFormatting sqref="D9">
    <cfRule type="cellIs" dxfId="1986" priority="1954" operator="lessThan">
      <formula>0</formula>
    </cfRule>
  </conditionalFormatting>
  <conditionalFormatting sqref="D9">
    <cfRule type="cellIs" dxfId="1985" priority="1953" operator="lessThan">
      <formula>0</formula>
    </cfRule>
  </conditionalFormatting>
  <conditionalFormatting sqref="D8">
    <cfRule type="cellIs" dxfId="1984" priority="1952" operator="lessThan">
      <formula>0</formula>
    </cfRule>
  </conditionalFormatting>
  <conditionalFormatting sqref="D9">
    <cfRule type="cellIs" dxfId="1983" priority="1951" operator="lessThan">
      <formula>0</formula>
    </cfRule>
  </conditionalFormatting>
  <conditionalFormatting sqref="D8">
    <cfRule type="cellIs" dxfId="1982" priority="1950" operator="lessThan">
      <formula>0</formula>
    </cfRule>
  </conditionalFormatting>
  <conditionalFormatting sqref="D8">
    <cfRule type="cellIs" dxfId="1981" priority="1949" operator="lessThan">
      <formula>0</formula>
    </cfRule>
  </conditionalFormatting>
  <conditionalFormatting sqref="D9">
    <cfRule type="cellIs" dxfId="1980" priority="1948" operator="lessThan">
      <formula>0</formula>
    </cfRule>
  </conditionalFormatting>
  <conditionalFormatting sqref="D8">
    <cfRule type="cellIs" dxfId="1979" priority="1947" operator="lessThan">
      <formula>0</formula>
    </cfRule>
  </conditionalFormatting>
  <conditionalFormatting sqref="D8">
    <cfRule type="cellIs" dxfId="1978" priority="1946" operator="lessThan">
      <formula>0</formula>
    </cfRule>
  </conditionalFormatting>
  <conditionalFormatting sqref="D8">
    <cfRule type="cellIs" dxfId="1977" priority="1945" operator="lessThan">
      <formula>0</formula>
    </cfRule>
  </conditionalFormatting>
  <conditionalFormatting sqref="D9">
    <cfRule type="cellIs" dxfId="1976" priority="1944" operator="lessThan">
      <formula>0</formula>
    </cfRule>
  </conditionalFormatting>
  <conditionalFormatting sqref="D9">
    <cfRule type="cellIs" dxfId="1975" priority="1943" operator="lessThan">
      <formula>0</formula>
    </cfRule>
  </conditionalFormatting>
  <conditionalFormatting sqref="D8">
    <cfRule type="cellIs" dxfId="1974" priority="1942" operator="lessThan">
      <formula>0</formula>
    </cfRule>
  </conditionalFormatting>
  <conditionalFormatting sqref="D9">
    <cfRule type="cellIs" dxfId="1973" priority="1941" operator="lessThan">
      <formula>0</formula>
    </cfRule>
  </conditionalFormatting>
  <conditionalFormatting sqref="D8">
    <cfRule type="cellIs" dxfId="1972" priority="1940" operator="lessThan">
      <formula>0</formula>
    </cfRule>
  </conditionalFormatting>
  <conditionalFormatting sqref="D8">
    <cfRule type="cellIs" dxfId="1971" priority="1939" operator="lessThan">
      <formula>0</formula>
    </cfRule>
  </conditionalFormatting>
  <conditionalFormatting sqref="D9">
    <cfRule type="cellIs" dxfId="1970" priority="1938" operator="lessThan">
      <formula>0</formula>
    </cfRule>
  </conditionalFormatting>
  <conditionalFormatting sqref="D8">
    <cfRule type="cellIs" dxfId="1969" priority="1937" operator="lessThan">
      <formula>0</formula>
    </cfRule>
  </conditionalFormatting>
  <conditionalFormatting sqref="D8">
    <cfRule type="cellIs" dxfId="1968" priority="1936" operator="lessThan">
      <formula>0</formula>
    </cfRule>
  </conditionalFormatting>
  <conditionalFormatting sqref="D8">
    <cfRule type="cellIs" dxfId="1967" priority="1935" operator="lessThan">
      <formula>0</formula>
    </cfRule>
  </conditionalFormatting>
  <conditionalFormatting sqref="D9">
    <cfRule type="cellIs" dxfId="1966" priority="1934" operator="lessThan">
      <formula>0</formula>
    </cfRule>
  </conditionalFormatting>
  <conditionalFormatting sqref="D8">
    <cfRule type="cellIs" dxfId="1965" priority="1933" operator="lessThan">
      <formula>0</formula>
    </cfRule>
  </conditionalFormatting>
  <conditionalFormatting sqref="D8">
    <cfRule type="cellIs" dxfId="1964" priority="1932" operator="lessThan">
      <formula>0</formula>
    </cfRule>
  </conditionalFormatting>
  <conditionalFormatting sqref="D8">
    <cfRule type="cellIs" dxfId="1963" priority="1931" operator="lessThan">
      <formula>0</formula>
    </cfRule>
  </conditionalFormatting>
  <conditionalFormatting sqref="D8">
    <cfRule type="cellIs" dxfId="1962" priority="1930" operator="lessThan">
      <formula>0</formula>
    </cfRule>
  </conditionalFormatting>
  <conditionalFormatting sqref="D9">
    <cfRule type="cellIs" dxfId="1961" priority="1929" operator="lessThan">
      <formula>0</formula>
    </cfRule>
  </conditionalFormatting>
  <conditionalFormatting sqref="D9">
    <cfRule type="cellIs" dxfId="1960" priority="1928" operator="lessThan">
      <formula>0</formula>
    </cfRule>
  </conditionalFormatting>
  <conditionalFormatting sqref="D9">
    <cfRule type="cellIs" dxfId="1959" priority="1927" operator="lessThan">
      <formula>0</formula>
    </cfRule>
  </conditionalFormatting>
  <conditionalFormatting sqref="D8">
    <cfRule type="cellIs" dxfId="1958" priority="1926" operator="lessThan">
      <formula>0</formula>
    </cfRule>
  </conditionalFormatting>
  <conditionalFormatting sqref="D9">
    <cfRule type="cellIs" dxfId="1957" priority="1925" operator="lessThan">
      <formula>0</formula>
    </cfRule>
  </conditionalFormatting>
  <conditionalFormatting sqref="D9">
    <cfRule type="cellIs" dxfId="1956" priority="1924" operator="lessThan">
      <formula>0</formula>
    </cfRule>
  </conditionalFormatting>
  <conditionalFormatting sqref="D8">
    <cfRule type="cellIs" dxfId="1955" priority="1923" operator="lessThan">
      <formula>0</formula>
    </cfRule>
  </conditionalFormatting>
  <conditionalFormatting sqref="D9">
    <cfRule type="cellIs" dxfId="1954" priority="1922" operator="lessThan">
      <formula>0</formula>
    </cfRule>
  </conditionalFormatting>
  <conditionalFormatting sqref="D8">
    <cfRule type="cellIs" dxfId="1953" priority="1921" operator="lessThan">
      <formula>0</formula>
    </cfRule>
  </conditionalFormatting>
  <conditionalFormatting sqref="D8">
    <cfRule type="cellIs" dxfId="1952" priority="1920" operator="lessThan">
      <formula>0</formula>
    </cfRule>
  </conditionalFormatting>
  <conditionalFormatting sqref="D9">
    <cfRule type="cellIs" dxfId="1951" priority="1919" operator="lessThan">
      <formula>0</formula>
    </cfRule>
  </conditionalFormatting>
  <conditionalFormatting sqref="D9">
    <cfRule type="cellIs" dxfId="1950" priority="1918" operator="lessThan">
      <formula>0</formula>
    </cfRule>
  </conditionalFormatting>
  <conditionalFormatting sqref="D8">
    <cfRule type="cellIs" dxfId="1949" priority="1917" operator="lessThan">
      <formula>0</formula>
    </cfRule>
  </conditionalFormatting>
  <conditionalFormatting sqref="D9">
    <cfRule type="cellIs" dxfId="1948" priority="1916" operator="lessThan">
      <formula>0</formula>
    </cfRule>
  </conditionalFormatting>
  <conditionalFormatting sqref="D8">
    <cfRule type="cellIs" dxfId="1947" priority="1915" operator="lessThan">
      <formula>0</formula>
    </cfRule>
  </conditionalFormatting>
  <conditionalFormatting sqref="D8">
    <cfRule type="cellIs" dxfId="1946" priority="1914" operator="lessThan">
      <formula>0</formula>
    </cfRule>
  </conditionalFormatting>
  <conditionalFormatting sqref="D9">
    <cfRule type="cellIs" dxfId="1945" priority="1913" operator="lessThan">
      <formula>0</formula>
    </cfRule>
  </conditionalFormatting>
  <conditionalFormatting sqref="D8">
    <cfRule type="cellIs" dxfId="1944" priority="1912" operator="lessThan">
      <formula>0</formula>
    </cfRule>
  </conditionalFormatting>
  <conditionalFormatting sqref="D8">
    <cfRule type="cellIs" dxfId="1943" priority="1911" operator="lessThan">
      <formula>0</formula>
    </cfRule>
  </conditionalFormatting>
  <conditionalFormatting sqref="D8">
    <cfRule type="cellIs" dxfId="1942" priority="1910" operator="lessThan">
      <formula>0</formula>
    </cfRule>
  </conditionalFormatting>
  <conditionalFormatting sqref="D9">
    <cfRule type="cellIs" dxfId="1941" priority="1909" operator="lessThan">
      <formula>0</formula>
    </cfRule>
  </conditionalFormatting>
  <conditionalFormatting sqref="D9">
    <cfRule type="cellIs" dxfId="1940" priority="1908" operator="lessThan">
      <formula>0</formula>
    </cfRule>
  </conditionalFormatting>
  <conditionalFormatting sqref="D8">
    <cfRule type="cellIs" dxfId="1939" priority="1907" operator="lessThan">
      <formula>0</formula>
    </cfRule>
  </conditionalFormatting>
  <conditionalFormatting sqref="D9">
    <cfRule type="cellIs" dxfId="1938" priority="1906" operator="lessThan">
      <formula>0</formula>
    </cfRule>
  </conditionalFormatting>
  <conditionalFormatting sqref="D8">
    <cfRule type="cellIs" dxfId="1937" priority="1905" operator="lessThan">
      <formula>0</formula>
    </cfRule>
  </conditionalFormatting>
  <conditionalFormatting sqref="D8">
    <cfRule type="cellIs" dxfId="1936" priority="1904" operator="lessThan">
      <formula>0</formula>
    </cfRule>
  </conditionalFormatting>
  <conditionalFormatting sqref="D9">
    <cfRule type="cellIs" dxfId="1935" priority="1903" operator="lessThan">
      <formula>0</formula>
    </cfRule>
  </conditionalFormatting>
  <conditionalFormatting sqref="D8">
    <cfRule type="cellIs" dxfId="1934" priority="1902" operator="lessThan">
      <formula>0</formula>
    </cfRule>
  </conditionalFormatting>
  <conditionalFormatting sqref="D8">
    <cfRule type="cellIs" dxfId="1933" priority="1901" operator="lessThan">
      <formula>0</formula>
    </cfRule>
  </conditionalFormatting>
  <conditionalFormatting sqref="D8">
    <cfRule type="cellIs" dxfId="1932" priority="1900" operator="lessThan">
      <formula>0</formula>
    </cfRule>
  </conditionalFormatting>
  <conditionalFormatting sqref="D9">
    <cfRule type="cellIs" dxfId="1931" priority="1899" operator="lessThan">
      <formula>0</formula>
    </cfRule>
  </conditionalFormatting>
  <conditionalFormatting sqref="D8">
    <cfRule type="cellIs" dxfId="1930" priority="1898" operator="lessThan">
      <formula>0</formula>
    </cfRule>
  </conditionalFormatting>
  <conditionalFormatting sqref="D8">
    <cfRule type="cellIs" dxfId="1929" priority="1897" operator="lessThan">
      <formula>0</formula>
    </cfRule>
  </conditionalFormatting>
  <conditionalFormatting sqref="D8">
    <cfRule type="cellIs" dxfId="1928" priority="1896" operator="lessThan">
      <formula>0</formula>
    </cfRule>
  </conditionalFormatting>
  <conditionalFormatting sqref="D8">
    <cfRule type="cellIs" dxfId="1927" priority="1895" operator="lessThan">
      <formula>0</formula>
    </cfRule>
  </conditionalFormatting>
  <conditionalFormatting sqref="D9">
    <cfRule type="cellIs" dxfId="1926" priority="1894" operator="lessThan">
      <formula>0</formula>
    </cfRule>
  </conditionalFormatting>
  <conditionalFormatting sqref="D9">
    <cfRule type="cellIs" dxfId="1925" priority="1893" operator="lessThan">
      <formula>0</formula>
    </cfRule>
  </conditionalFormatting>
  <conditionalFormatting sqref="D8">
    <cfRule type="cellIs" dxfId="1924" priority="1892" operator="lessThan">
      <formula>0</formula>
    </cfRule>
  </conditionalFormatting>
  <conditionalFormatting sqref="D9">
    <cfRule type="cellIs" dxfId="1923" priority="1891" operator="lessThan">
      <formula>0</formula>
    </cfRule>
  </conditionalFormatting>
  <conditionalFormatting sqref="D8">
    <cfRule type="cellIs" dxfId="1922" priority="1890" operator="lessThan">
      <formula>0</formula>
    </cfRule>
  </conditionalFormatting>
  <conditionalFormatting sqref="D8">
    <cfRule type="cellIs" dxfId="1921" priority="1889" operator="lessThan">
      <formula>0</formula>
    </cfRule>
  </conditionalFormatting>
  <conditionalFormatting sqref="D9">
    <cfRule type="cellIs" dxfId="1920" priority="1888" operator="lessThan">
      <formula>0</formula>
    </cfRule>
  </conditionalFormatting>
  <conditionalFormatting sqref="D8">
    <cfRule type="cellIs" dxfId="1919" priority="1887" operator="lessThan">
      <formula>0</formula>
    </cfRule>
  </conditionalFormatting>
  <conditionalFormatting sqref="D8">
    <cfRule type="cellIs" dxfId="1918" priority="1886" operator="lessThan">
      <formula>0</formula>
    </cfRule>
  </conditionalFormatting>
  <conditionalFormatting sqref="D8">
    <cfRule type="cellIs" dxfId="1917" priority="1885" operator="lessThan">
      <formula>0</formula>
    </cfRule>
  </conditionalFormatting>
  <conditionalFormatting sqref="D9">
    <cfRule type="cellIs" dxfId="1916" priority="1884" operator="lessThan">
      <formula>0</formula>
    </cfRule>
  </conditionalFormatting>
  <conditionalFormatting sqref="D8">
    <cfRule type="cellIs" dxfId="1915" priority="1883" operator="lessThan">
      <formula>0</formula>
    </cfRule>
  </conditionalFormatting>
  <conditionalFormatting sqref="D8">
    <cfRule type="cellIs" dxfId="1914" priority="1882" operator="lessThan">
      <formula>0</formula>
    </cfRule>
  </conditionalFormatting>
  <conditionalFormatting sqref="D8">
    <cfRule type="cellIs" dxfId="1913" priority="1881" operator="lessThan">
      <formula>0</formula>
    </cfRule>
  </conditionalFormatting>
  <conditionalFormatting sqref="D8">
    <cfRule type="cellIs" dxfId="1912" priority="1880" operator="lessThan">
      <formula>0</formula>
    </cfRule>
  </conditionalFormatting>
  <conditionalFormatting sqref="D9">
    <cfRule type="cellIs" dxfId="1911" priority="1879" operator="lessThan">
      <formula>0</formula>
    </cfRule>
  </conditionalFormatting>
  <conditionalFormatting sqref="D8">
    <cfRule type="cellIs" dxfId="1910" priority="1878" operator="lessThan">
      <formula>0</formula>
    </cfRule>
  </conditionalFormatting>
  <conditionalFormatting sqref="D8">
    <cfRule type="cellIs" dxfId="1909" priority="1877" operator="lessThan">
      <formula>0</formula>
    </cfRule>
  </conditionalFormatting>
  <conditionalFormatting sqref="D8">
    <cfRule type="cellIs" dxfId="1908" priority="1876" operator="lessThan">
      <formula>0</formula>
    </cfRule>
  </conditionalFormatting>
  <conditionalFormatting sqref="D8">
    <cfRule type="cellIs" dxfId="1907" priority="1875" operator="lessThan">
      <formula>0</formula>
    </cfRule>
  </conditionalFormatting>
  <conditionalFormatting sqref="D8">
    <cfRule type="cellIs" dxfId="1906" priority="1874" operator="lessThan">
      <formula>0</formula>
    </cfRule>
  </conditionalFormatting>
  <conditionalFormatting sqref="D9">
    <cfRule type="cellIs" dxfId="1905" priority="1873" operator="lessThan">
      <formula>0</formula>
    </cfRule>
  </conditionalFormatting>
  <conditionalFormatting sqref="D9">
    <cfRule type="cellIs" dxfId="1904" priority="1872" operator="lessThan">
      <formula>0</formula>
    </cfRule>
  </conditionalFormatting>
  <conditionalFormatting sqref="D9">
    <cfRule type="cellIs" dxfId="1903" priority="1871" operator="lessThan">
      <formula>0</formula>
    </cfRule>
  </conditionalFormatting>
  <conditionalFormatting sqref="D9">
    <cfRule type="cellIs" dxfId="1902" priority="1870" operator="lessThan">
      <formula>0</formula>
    </cfRule>
  </conditionalFormatting>
  <conditionalFormatting sqref="D8">
    <cfRule type="cellIs" dxfId="1901" priority="1869" operator="lessThan">
      <formula>0</formula>
    </cfRule>
  </conditionalFormatting>
  <conditionalFormatting sqref="D9">
    <cfRule type="cellIs" dxfId="1900" priority="1868" operator="lessThan">
      <formula>0</formula>
    </cfRule>
  </conditionalFormatting>
  <conditionalFormatting sqref="D9">
    <cfRule type="cellIs" dxfId="1899" priority="1867" operator="lessThan">
      <formula>0</formula>
    </cfRule>
  </conditionalFormatting>
  <conditionalFormatting sqref="D9">
    <cfRule type="cellIs" dxfId="1898" priority="1866" operator="lessThan">
      <formula>0</formula>
    </cfRule>
  </conditionalFormatting>
  <conditionalFormatting sqref="D8">
    <cfRule type="cellIs" dxfId="1897" priority="1865" operator="lessThan">
      <formula>0</formula>
    </cfRule>
  </conditionalFormatting>
  <conditionalFormatting sqref="D9">
    <cfRule type="cellIs" dxfId="1896" priority="1864" operator="lessThan">
      <formula>0</formula>
    </cfRule>
  </conditionalFormatting>
  <conditionalFormatting sqref="D9">
    <cfRule type="cellIs" dxfId="1895" priority="1863" operator="lessThan">
      <formula>0</formula>
    </cfRule>
  </conditionalFormatting>
  <conditionalFormatting sqref="D8">
    <cfRule type="cellIs" dxfId="1894" priority="1862" operator="lessThan">
      <formula>0</formula>
    </cfRule>
  </conditionalFormatting>
  <conditionalFormatting sqref="D9">
    <cfRule type="cellIs" dxfId="1893" priority="1861" operator="lessThan">
      <formula>0</formula>
    </cfRule>
  </conditionalFormatting>
  <conditionalFormatting sqref="D8">
    <cfRule type="cellIs" dxfId="1892" priority="1860" operator="lessThan">
      <formula>0</formula>
    </cfRule>
  </conditionalFormatting>
  <conditionalFormatting sqref="D8">
    <cfRule type="cellIs" dxfId="1891" priority="1859" operator="lessThan">
      <formula>0</formula>
    </cfRule>
  </conditionalFormatting>
  <conditionalFormatting sqref="D9">
    <cfRule type="cellIs" dxfId="1890" priority="1858" operator="lessThan">
      <formula>0</formula>
    </cfRule>
  </conditionalFormatting>
  <conditionalFormatting sqref="D9">
    <cfRule type="cellIs" dxfId="1889" priority="1857" operator="lessThan">
      <formula>0</formula>
    </cfRule>
  </conditionalFormatting>
  <conditionalFormatting sqref="D9">
    <cfRule type="cellIs" dxfId="1888" priority="1856" operator="lessThan">
      <formula>0</formula>
    </cfRule>
  </conditionalFormatting>
  <conditionalFormatting sqref="D8">
    <cfRule type="cellIs" dxfId="1887" priority="1855" operator="lessThan">
      <formula>0</formula>
    </cfRule>
  </conditionalFormatting>
  <conditionalFormatting sqref="D9">
    <cfRule type="cellIs" dxfId="1886" priority="1854" operator="lessThan">
      <formula>0</formula>
    </cfRule>
  </conditionalFormatting>
  <conditionalFormatting sqref="D9">
    <cfRule type="cellIs" dxfId="1885" priority="1853" operator="lessThan">
      <formula>0</formula>
    </cfRule>
  </conditionalFormatting>
  <conditionalFormatting sqref="D8">
    <cfRule type="cellIs" dxfId="1884" priority="1852" operator="lessThan">
      <formula>0</formula>
    </cfRule>
  </conditionalFormatting>
  <conditionalFormatting sqref="D9">
    <cfRule type="cellIs" dxfId="1883" priority="1851" operator="lessThan">
      <formula>0</formula>
    </cfRule>
  </conditionalFormatting>
  <conditionalFormatting sqref="D8">
    <cfRule type="cellIs" dxfId="1882" priority="1850" operator="lessThan">
      <formula>0</formula>
    </cfRule>
  </conditionalFormatting>
  <conditionalFormatting sqref="D8">
    <cfRule type="cellIs" dxfId="1881" priority="1849" operator="lessThan">
      <formula>0</formula>
    </cfRule>
  </conditionalFormatting>
  <conditionalFormatting sqref="D9">
    <cfRule type="cellIs" dxfId="1880" priority="1848" operator="lessThan">
      <formula>0</formula>
    </cfRule>
  </conditionalFormatting>
  <conditionalFormatting sqref="D9">
    <cfRule type="cellIs" dxfId="1879" priority="1847" operator="lessThan">
      <formula>0</formula>
    </cfRule>
  </conditionalFormatting>
  <conditionalFormatting sqref="D8">
    <cfRule type="cellIs" dxfId="1878" priority="1846" operator="lessThan">
      <formula>0</formula>
    </cfRule>
  </conditionalFormatting>
  <conditionalFormatting sqref="D9">
    <cfRule type="cellIs" dxfId="1877" priority="1845" operator="lessThan">
      <formula>0</formula>
    </cfRule>
  </conditionalFormatting>
  <conditionalFormatting sqref="D8">
    <cfRule type="cellIs" dxfId="1876" priority="1844" operator="lessThan">
      <formula>0</formula>
    </cfRule>
  </conditionalFormatting>
  <conditionalFormatting sqref="D8">
    <cfRule type="cellIs" dxfId="1875" priority="1843" operator="lessThan">
      <formula>0</formula>
    </cfRule>
  </conditionalFormatting>
  <conditionalFormatting sqref="D9">
    <cfRule type="cellIs" dxfId="1874" priority="1842" operator="lessThan">
      <formula>0</formula>
    </cfRule>
  </conditionalFormatting>
  <conditionalFormatting sqref="D8">
    <cfRule type="cellIs" dxfId="1873" priority="1841" operator="lessThan">
      <formula>0</formula>
    </cfRule>
  </conditionalFormatting>
  <conditionalFormatting sqref="D8">
    <cfRule type="cellIs" dxfId="1872" priority="1840" operator="lessThan">
      <formula>0</formula>
    </cfRule>
  </conditionalFormatting>
  <conditionalFormatting sqref="D8">
    <cfRule type="cellIs" dxfId="1871" priority="1839" operator="lessThan">
      <formula>0</formula>
    </cfRule>
  </conditionalFormatting>
  <conditionalFormatting sqref="D9">
    <cfRule type="cellIs" dxfId="1870" priority="1838" operator="lessThan">
      <formula>0</formula>
    </cfRule>
  </conditionalFormatting>
  <conditionalFormatting sqref="D9">
    <cfRule type="cellIs" dxfId="1869" priority="1837" operator="lessThan">
      <formula>0</formula>
    </cfRule>
  </conditionalFormatting>
  <conditionalFormatting sqref="D9">
    <cfRule type="cellIs" dxfId="1868" priority="1836" operator="lessThan">
      <formula>0</formula>
    </cfRule>
  </conditionalFormatting>
  <conditionalFormatting sqref="D8">
    <cfRule type="cellIs" dxfId="1867" priority="1835" operator="lessThan">
      <formula>0</formula>
    </cfRule>
  </conditionalFormatting>
  <conditionalFormatting sqref="D9">
    <cfRule type="cellIs" dxfId="1866" priority="1834" operator="lessThan">
      <formula>0</formula>
    </cfRule>
  </conditionalFormatting>
  <conditionalFormatting sqref="D9">
    <cfRule type="cellIs" dxfId="1865" priority="1833" operator="lessThan">
      <formula>0</formula>
    </cfRule>
  </conditionalFormatting>
  <conditionalFormatting sqref="D8">
    <cfRule type="cellIs" dxfId="1864" priority="1832" operator="lessThan">
      <formula>0</formula>
    </cfRule>
  </conditionalFormatting>
  <conditionalFormatting sqref="D9">
    <cfRule type="cellIs" dxfId="1863" priority="1831" operator="lessThan">
      <formula>0</formula>
    </cfRule>
  </conditionalFormatting>
  <conditionalFormatting sqref="D8">
    <cfRule type="cellIs" dxfId="1862" priority="1830" operator="lessThan">
      <formula>0</formula>
    </cfRule>
  </conditionalFormatting>
  <conditionalFormatting sqref="D8">
    <cfRule type="cellIs" dxfId="1861" priority="1829" operator="lessThan">
      <formula>0</formula>
    </cfRule>
  </conditionalFormatting>
  <conditionalFormatting sqref="D9">
    <cfRule type="cellIs" dxfId="1860" priority="1828" operator="lessThan">
      <formula>0</formula>
    </cfRule>
  </conditionalFormatting>
  <conditionalFormatting sqref="D9">
    <cfRule type="cellIs" dxfId="1859" priority="1827" operator="lessThan">
      <formula>0</formula>
    </cfRule>
  </conditionalFormatting>
  <conditionalFormatting sqref="D8">
    <cfRule type="cellIs" dxfId="1858" priority="1826" operator="lessThan">
      <formula>0</formula>
    </cfRule>
  </conditionalFormatting>
  <conditionalFormatting sqref="D9">
    <cfRule type="cellIs" dxfId="1857" priority="1825" operator="lessThan">
      <formula>0</formula>
    </cfRule>
  </conditionalFormatting>
  <conditionalFormatting sqref="D8">
    <cfRule type="cellIs" dxfId="1856" priority="1824" operator="lessThan">
      <formula>0</formula>
    </cfRule>
  </conditionalFormatting>
  <conditionalFormatting sqref="D8">
    <cfRule type="cellIs" dxfId="1855" priority="1823" operator="lessThan">
      <formula>0</formula>
    </cfRule>
  </conditionalFormatting>
  <conditionalFormatting sqref="D9">
    <cfRule type="cellIs" dxfId="1854" priority="1822" operator="lessThan">
      <formula>0</formula>
    </cfRule>
  </conditionalFormatting>
  <conditionalFormatting sqref="D8">
    <cfRule type="cellIs" dxfId="1853" priority="1821" operator="lessThan">
      <formula>0</formula>
    </cfRule>
  </conditionalFormatting>
  <conditionalFormatting sqref="D8">
    <cfRule type="cellIs" dxfId="1852" priority="1820" operator="lessThan">
      <formula>0</formula>
    </cfRule>
  </conditionalFormatting>
  <conditionalFormatting sqref="D8">
    <cfRule type="cellIs" dxfId="1851" priority="1819" operator="lessThan">
      <formula>0</formula>
    </cfRule>
  </conditionalFormatting>
  <conditionalFormatting sqref="D9">
    <cfRule type="cellIs" dxfId="1850" priority="1818" operator="lessThan">
      <formula>0</formula>
    </cfRule>
  </conditionalFormatting>
  <conditionalFormatting sqref="D9">
    <cfRule type="cellIs" dxfId="1849" priority="1817" operator="lessThan">
      <formula>0</formula>
    </cfRule>
  </conditionalFormatting>
  <conditionalFormatting sqref="D8">
    <cfRule type="cellIs" dxfId="1848" priority="1816" operator="lessThan">
      <formula>0</formula>
    </cfRule>
  </conditionalFormatting>
  <conditionalFormatting sqref="D9">
    <cfRule type="cellIs" dxfId="1847" priority="1815" operator="lessThan">
      <formula>0</formula>
    </cfRule>
  </conditionalFormatting>
  <conditionalFormatting sqref="D8">
    <cfRule type="cellIs" dxfId="1846" priority="1814" operator="lessThan">
      <formula>0</formula>
    </cfRule>
  </conditionalFormatting>
  <conditionalFormatting sqref="D8">
    <cfRule type="cellIs" dxfId="1845" priority="1813" operator="lessThan">
      <formula>0</formula>
    </cfRule>
  </conditionalFormatting>
  <conditionalFormatting sqref="D9">
    <cfRule type="cellIs" dxfId="1844" priority="1812" operator="lessThan">
      <formula>0</formula>
    </cfRule>
  </conditionalFormatting>
  <conditionalFormatting sqref="D8">
    <cfRule type="cellIs" dxfId="1843" priority="1811" operator="lessThan">
      <formula>0</formula>
    </cfRule>
  </conditionalFormatting>
  <conditionalFormatting sqref="D8">
    <cfRule type="cellIs" dxfId="1842" priority="1810" operator="lessThan">
      <formula>0</formula>
    </cfRule>
  </conditionalFormatting>
  <conditionalFormatting sqref="D8">
    <cfRule type="cellIs" dxfId="1841" priority="1809" operator="lessThan">
      <formula>0</formula>
    </cfRule>
  </conditionalFormatting>
  <conditionalFormatting sqref="D9">
    <cfRule type="cellIs" dxfId="1840" priority="1808" operator="lessThan">
      <formula>0</formula>
    </cfRule>
  </conditionalFormatting>
  <conditionalFormatting sqref="D8">
    <cfRule type="cellIs" dxfId="1839" priority="1807" operator="lessThan">
      <formula>0</formula>
    </cfRule>
  </conditionalFormatting>
  <conditionalFormatting sqref="D8">
    <cfRule type="cellIs" dxfId="1838" priority="1806" operator="lessThan">
      <formula>0</formula>
    </cfRule>
  </conditionalFormatting>
  <conditionalFormatting sqref="D8">
    <cfRule type="cellIs" dxfId="1837" priority="1805" operator="lessThan">
      <formula>0</formula>
    </cfRule>
  </conditionalFormatting>
  <conditionalFormatting sqref="D8">
    <cfRule type="cellIs" dxfId="1836" priority="1804" operator="lessThan">
      <formula>0</formula>
    </cfRule>
  </conditionalFormatting>
  <conditionalFormatting sqref="D9">
    <cfRule type="cellIs" dxfId="1835" priority="1803" operator="lessThan">
      <formula>0</formula>
    </cfRule>
  </conditionalFormatting>
  <conditionalFormatting sqref="D9">
    <cfRule type="cellIs" dxfId="1834" priority="1802" operator="lessThan">
      <formula>0</formula>
    </cfRule>
  </conditionalFormatting>
  <conditionalFormatting sqref="D9">
    <cfRule type="cellIs" dxfId="1833" priority="1801" operator="lessThan">
      <formula>0</formula>
    </cfRule>
  </conditionalFormatting>
  <conditionalFormatting sqref="D8">
    <cfRule type="cellIs" dxfId="1832" priority="1800" operator="lessThan">
      <formula>0</formula>
    </cfRule>
  </conditionalFormatting>
  <conditionalFormatting sqref="D9">
    <cfRule type="cellIs" dxfId="1831" priority="1799" operator="lessThan">
      <formula>0</formula>
    </cfRule>
  </conditionalFormatting>
  <conditionalFormatting sqref="D9">
    <cfRule type="cellIs" dxfId="1830" priority="1798" operator="lessThan">
      <formula>0</formula>
    </cfRule>
  </conditionalFormatting>
  <conditionalFormatting sqref="D8">
    <cfRule type="cellIs" dxfId="1829" priority="1797" operator="lessThan">
      <formula>0</formula>
    </cfRule>
  </conditionalFormatting>
  <conditionalFormatting sqref="D9">
    <cfRule type="cellIs" dxfId="1828" priority="1796" operator="lessThan">
      <formula>0</formula>
    </cfRule>
  </conditionalFormatting>
  <conditionalFormatting sqref="D8">
    <cfRule type="cellIs" dxfId="1827" priority="1795" operator="lessThan">
      <formula>0</formula>
    </cfRule>
  </conditionalFormatting>
  <conditionalFormatting sqref="D8">
    <cfRule type="cellIs" dxfId="1826" priority="1794" operator="lessThan">
      <formula>0</formula>
    </cfRule>
  </conditionalFormatting>
  <conditionalFormatting sqref="D9">
    <cfRule type="cellIs" dxfId="1825" priority="1793" operator="lessThan">
      <formula>0</formula>
    </cfRule>
  </conditionalFormatting>
  <conditionalFormatting sqref="D9">
    <cfRule type="cellIs" dxfId="1824" priority="1792" operator="lessThan">
      <formula>0</formula>
    </cfRule>
  </conditionalFormatting>
  <conditionalFormatting sqref="D8">
    <cfRule type="cellIs" dxfId="1823" priority="1791" operator="lessThan">
      <formula>0</formula>
    </cfRule>
  </conditionalFormatting>
  <conditionalFormatting sqref="D9">
    <cfRule type="cellIs" dxfId="1822" priority="1790" operator="lessThan">
      <formula>0</formula>
    </cfRule>
  </conditionalFormatting>
  <conditionalFormatting sqref="D8">
    <cfRule type="cellIs" dxfId="1821" priority="1789" operator="lessThan">
      <formula>0</formula>
    </cfRule>
  </conditionalFormatting>
  <conditionalFormatting sqref="D8">
    <cfRule type="cellIs" dxfId="1820" priority="1788" operator="lessThan">
      <formula>0</formula>
    </cfRule>
  </conditionalFormatting>
  <conditionalFormatting sqref="D9">
    <cfRule type="cellIs" dxfId="1819" priority="1787" operator="lessThan">
      <formula>0</formula>
    </cfRule>
  </conditionalFormatting>
  <conditionalFormatting sqref="D8">
    <cfRule type="cellIs" dxfId="1818" priority="1786" operator="lessThan">
      <formula>0</formula>
    </cfRule>
  </conditionalFormatting>
  <conditionalFormatting sqref="D8">
    <cfRule type="cellIs" dxfId="1817" priority="1785" operator="lessThan">
      <formula>0</formula>
    </cfRule>
  </conditionalFormatting>
  <conditionalFormatting sqref="D8">
    <cfRule type="cellIs" dxfId="1816" priority="1784" operator="lessThan">
      <formula>0</formula>
    </cfRule>
  </conditionalFormatting>
  <conditionalFormatting sqref="D9">
    <cfRule type="cellIs" dxfId="1815" priority="1783" operator="lessThan">
      <formula>0</formula>
    </cfRule>
  </conditionalFormatting>
  <conditionalFormatting sqref="D9">
    <cfRule type="cellIs" dxfId="1814" priority="1782" operator="lessThan">
      <formula>0</formula>
    </cfRule>
  </conditionalFormatting>
  <conditionalFormatting sqref="D8">
    <cfRule type="cellIs" dxfId="1813" priority="1781" operator="lessThan">
      <formula>0</formula>
    </cfRule>
  </conditionalFormatting>
  <conditionalFormatting sqref="D9">
    <cfRule type="cellIs" dxfId="1812" priority="1780" operator="lessThan">
      <formula>0</formula>
    </cfRule>
  </conditionalFormatting>
  <conditionalFormatting sqref="D8">
    <cfRule type="cellIs" dxfId="1811" priority="1779" operator="lessThan">
      <formula>0</formula>
    </cfRule>
  </conditionalFormatting>
  <conditionalFormatting sqref="D8">
    <cfRule type="cellIs" dxfId="1810" priority="1778" operator="lessThan">
      <formula>0</formula>
    </cfRule>
  </conditionalFormatting>
  <conditionalFormatting sqref="D9">
    <cfRule type="cellIs" dxfId="1809" priority="1777" operator="lessThan">
      <formula>0</formula>
    </cfRule>
  </conditionalFormatting>
  <conditionalFormatting sqref="D8">
    <cfRule type="cellIs" dxfId="1808" priority="1776" operator="lessThan">
      <formula>0</formula>
    </cfRule>
  </conditionalFormatting>
  <conditionalFormatting sqref="D8">
    <cfRule type="cellIs" dxfId="1807" priority="1775" operator="lessThan">
      <formula>0</formula>
    </cfRule>
  </conditionalFormatting>
  <conditionalFormatting sqref="D8">
    <cfRule type="cellIs" dxfId="1806" priority="1774" operator="lessThan">
      <formula>0</formula>
    </cfRule>
  </conditionalFormatting>
  <conditionalFormatting sqref="D9">
    <cfRule type="cellIs" dxfId="1805" priority="1773" operator="lessThan">
      <formula>0</formula>
    </cfRule>
  </conditionalFormatting>
  <conditionalFormatting sqref="D8">
    <cfRule type="cellIs" dxfId="1804" priority="1772" operator="lessThan">
      <formula>0</formula>
    </cfRule>
  </conditionalFormatting>
  <conditionalFormatting sqref="D8">
    <cfRule type="cellIs" dxfId="1803" priority="1771" operator="lessThan">
      <formula>0</formula>
    </cfRule>
  </conditionalFormatting>
  <conditionalFormatting sqref="D8">
    <cfRule type="cellIs" dxfId="1802" priority="1770" operator="lessThan">
      <formula>0</formula>
    </cfRule>
  </conditionalFormatting>
  <conditionalFormatting sqref="D8">
    <cfRule type="cellIs" dxfId="1801" priority="1769" operator="lessThan">
      <formula>0</formula>
    </cfRule>
  </conditionalFormatting>
  <conditionalFormatting sqref="D9">
    <cfRule type="cellIs" dxfId="1800" priority="1768" operator="lessThan">
      <formula>0</formula>
    </cfRule>
  </conditionalFormatting>
  <conditionalFormatting sqref="D9">
    <cfRule type="cellIs" dxfId="1799" priority="1767" operator="lessThan">
      <formula>0</formula>
    </cfRule>
  </conditionalFormatting>
  <conditionalFormatting sqref="D8">
    <cfRule type="cellIs" dxfId="1798" priority="1766" operator="lessThan">
      <formula>0</formula>
    </cfRule>
  </conditionalFormatting>
  <conditionalFormatting sqref="D9">
    <cfRule type="cellIs" dxfId="1797" priority="1765" operator="lessThan">
      <formula>0</formula>
    </cfRule>
  </conditionalFormatting>
  <conditionalFormatting sqref="D8">
    <cfRule type="cellIs" dxfId="1796" priority="1764" operator="lessThan">
      <formula>0</formula>
    </cfRule>
  </conditionalFormatting>
  <conditionalFormatting sqref="D8">
    <cfRule type="cellIs" dxfId="1795" priority="1763" operator="lessThan">
      <formula>0</formula>
    </cfRule>
  </conditionalFormatting>
  <conditionalFormatting sqref="D9">
    <cfRule type="cellIs" dxfId="1794" priority="1762" operator="lessThan">
      <formula>0</formula>
    </cfRule>
  </conditionalFormatting>
  <conditionalFormatting sqref="D8">
    <cfRule type="cellIs" dxfId="1793" priority="1761" operator="lessThan">
      <formula>0</formula>
    </cfRule>
  </conditionalFormatting>
  <conditionalFormatting sqref="D8">
    <cfRule type="cellIs" dxfId="1792" priority="1760" operator="lessThan">
      <formula>0</formula>
    </cfRule>
  </conditionalFormatting>
  <conditionalFormatting sqref="D8">
    <cfRule type="cellIs" dxfId="1791" priority="1759" operator="lessThan">
      <formula>0</formula>
    </cfRule>
  </conditionalFormatting>
  <conditionalFormatting sqref="D9">
    <cfRule type="cellIs" dxfId="1790" priority="1758" operator="lessThan">
      <formula>0</formula>
    </cfRule>
  </conditionalFormatting>
  <conditionalFormatting sqref="D8">
    <cfRule type="cellIs" dxfId="1789" priority="1757" operator="lessThan">
      <formula>0</formula>
    </cfRule>
  </conditionalFormatting>
  <conditionalFormatting sqref="D8">
    <cfRule type="cellIs" dxfId="1788" priority="1756" operator="lessThan">
      <formula>0</formula>
    </cfRule>
  </conditionalFormatting>
  <conditionalFormatting sqref="D8">
    <cfRule type="cellIs" dxfId="1787" priority="1755" operator="lessThan">
      <formula>0</formula>
    </cfRule>
  </conditionalFormatting>
  <conditionalFormatting sqref="D8">
    <cfRule type="cellIs" dxfId="1786" priority="1754" operator="lessThan">
      <formula>0</formula>
    </cfRule>
  </conditionalFormatting>
  <conditionalFormatting sqref="D9">
    <cfRule type="cellIs" dxfId="1785" priority="1753" operator="lessThan">
      <formula>0</formula>
    </cfRule>
  </conditionalFormatting>
  <conditionalFormatting sqref="D8">
    <cfRule type="cellIs" dxfId="1784" priority="1752" operator="lessThan">
      <formula>0</formula>
    </cfRule>
  </conditionalFormatting>
  <conditionalFormatting sqref="D8">
    <cfRule type="cellIs" dxfId="1783" priority="1751" operator="lessThan">
      <formula>0</formula>
    </cfRule>
  </conditionalFormatting>
  <conditionalFormatting sqref="D8">
    <cfRule type="cellIs" dxfId="1782" priority="1750" operator="lessThan">
      <formula>0</formula>
    </cfRule>
  </conditionalFormatting>
  <conditionalFormatting sqref="D8">
    <cfRule type="cellIs" dxfId="1781" priority="1749" operator="lessThan">
      <formula>0</formula>
    </cfRule>
  </conditionalFormatting>
  <conditionalFormatting sqref="D8">
    <cfRule type="cellIs" dxfId="1780" priority="1748" operator="lessThan">
      <formula>0</formula>
    </cfRule>
  </conditionalFormatting>
  <conditionalFormatting sqref="D9">
    <cfRule type="cellIs" dxfId="1779" priority="1747" operator="lessThan">
      <formula>0</formula>
    </cfRule>
  </conditionalFormatting>
  <conditionalFormatting sqref="D9">
    <cfRule type="cellIs" dxfId="1778" priority="1746" operator="lessThan">
      <formula>0</formula>
    </cfRule>
  </conditionalFormatting>
  <conditionalFormatting sqref="D9">
    <cfRule type="cellIs" dxfId="1777" priority="1745" operator="lessThan">
      <formula>0</formula>
    </cfRule>
  </conditionalFormatting>
  <conditionalFormatting sqref="D8">
    <cfRule type="cellIs" dxfId="1776" priority="1744" operator="lessThan">
      <formula>0</formula>
    </cfRule>
  </conditionalFormatting>
  <conditionalFormatting sqref="D9">
    <cfRule type="cellIs" dxfId="1775" priority="1743" operator="lessThan">
      <formula>0</formula>
    </cfRule>
  </conditionalFormatting>
  <conditionalFormatting sqref="D9">
    <cfRule type="cellIs" dxfId="1774" priority="1742" operator="lessThan">
      <formula>0</formula>
    </cfRule>
  </conditionalFormatting>
  <conditionalFormatting sqref="D8">
    <cfRule type="cellIs" dxfId="1773" priority="1741" operator="lessThan">
      <formula>0</formula>
    </cfRule>
  </conditionalFormatting>
  <conditionalFormatting sqref="D9">
    <cfRule type="cellIs" dxfId="1772" priority="1740" operator="lessThan">
      <formula>0</formula>
    </cfRule>
  </conditionalFormatting>
  <conditionalFormatting sqref="D8">
    <cfRule type="cellIs" dxfId="1771" priority="1739" operator="lessThan">
      <formula>0</formula>
    </cfRule>
  </conditionalFormatting>
  <conditionalFormatting sqref="D8">
    <cfRule type="cellIs" dxfId="1770" priority="1738" operator="lessThan">
      <formula>0</formula>
    </cfRule>
  </conditionalFormatting>
  <conditionalFormatting sqref="D9">
    <cfRule type="cellIs" dxfId="1769" priority="1737" operator="lessThan">
      <formula>0</formula>
    </cfRule>
  </conditionalFormatting>
  <conditionalFormatting sqref="D9">
    <cfRule type="cellIs" dxfId="1768" priority="1736" operator="lessThan">
      <formula>0</formula>
    </cfRule>
  </conditionalFormatting>
  <conditionalFormatting sqref="D8">
    <cfRule type="cellIs" dxfId="1767" priority="1735" operator="lessThan">
      <formula>0</formula>
    </cfRule>
  </conditionalFormatting>
  <conditionalFormatting sqref="D9">
    <cfRule type="cellIs" dxfId="1766" priority="1734" operator="lessThan">
      <formula>0</formula>
    </cfRule>
  </conditionalFormatting>
  <conditionalFormatting sqref="D8">
    <cfRule type="cellIs" dxfId="1765" priority="1733" operator="lessThan">
      <formula>0</formula>
    </cfRule>
  </conditionalFormatting>
  <conditionalFormatting sqref="D8">
    <cfRule type="cellIs" dxfId="1764" priority="1732" operator="lessThan">
      <formula>0</formula>
    </cfRule>
  </conditionalFormatting>
  <conditionalFormatting sqref="D9">
    <cfRule type="cellIs" dxfId="1763" priority="1731" operator="lessThan">
      <formula>0</formula>
    </cfRule>
  </conditionalFormatting>
  <conditionalFormatting sqref="D8">
    <cfRule type="cellIs" dxfId="1762" priority="1730" operator="lessThan">
      <formula>0</formula>
    </cfRule>
  </conditionalFormatting>
  <conditionalFormatting sqref="D8">
    <cfRule type="cellIs" dxfId="1761" priority="1729" operator="lessThan">
      <formula>0</formula>
    </cfRule>
  </conditionalFormatting>
  <conditionalFormatting sqref="D8">
    <cfRule type="cellIs" dxfId="1760" priority="1728" operator="lessThan">
      <formula>0</formula>
    </cfRule>
  </conditionalFormatting>
  <conditionalFormatting sqref="D9">
    <cfRule type="cellIs" dxfId="1759" priority="1727" operator="lessThan">
      <formula>0</formula>
    </cfRule>
  </conditionalFormatting>
  <conditionalFormatting sqref="D9">
    <cfRule type="cellIs" dxfId="1758" priority="1726" operator="lessThan">
      <formula>0</formula>
    </cfRule>
  </conditionalFormatting>
  <conditionalFormatting sqref="D8">
    <cfRule type="cellIs" dxfId="1757" priority="1725" operator="lessThan">
      <formula>0</formula>
    </cfRule>
  </conditionalFormatting>
  <conditionalFormatting sqref="D9">
    <cfRule type="cellIs" dxfId="1756" priority="1724" operator="lessThan">
      <formula>0</formula>
    </cfRule>
  </conditionalFormatting>
  <conditionalFormatting sqref="D8">
    <cfRule type="cellIs" dxfId="1755" priority="1723" operator="lessThan">
      <formula>0</formula>
    </cfRule>
  </conditionalFormatting>
  <conditionalFormatting sqref="D8">
    <cfRule type="cellIs" dxfId="1754" priority="1722" operator="lessThan">
      <formula>0</formula>
    </cfRule>
  </conditionalFormatting>
  <conditionalFormatting sqref="D9">
    <cfRule type="cellIs" dxfId="1753" priority="1721" operator="lessThan">
      <formula>0</formula>
    </cfRule>
  </conditionalFormatting>
  <conditionalFormatting sqref="D8">
    <cfRule type="cellIs" dxfId="1752" priority="1720" operator="lessThan">
      <formula>0</formula>
    </cfRule>
  </conditionalFormatting>
  <conditionalFormatting sqref="D8">
    <cfRule type="cellIs" dxfId="1751" priority="1719" operator="lessThan">
      <formula>0</formula>
    </cfRule>
  </conditionalFormatting>
  <conditionalFormatting sqref="D8">
    <cfRule type="cellIs" dxfId="1750" priority="1718" operator="lessThan">
      <formula>0</formula>
    </cfRule>
  </conditionalFormatting>
  <conditionalFormatting sqref="D9">
    <cfRule type="cellIs" dxfId="1749" priority="1717" operator="lessThan">
      <formula>0</formula>
    </cfRule>
  </conditionalFormatting>
  <conditionalFormatting sqref="D8">
    <cfRule type="cellIs" dxfId="1748" priority="1716" operator="lessThan">
      <formula>0</formula>
    </cfRule>
  </conditionalFormatting>
  <conditionalFormatting sqref="D8">
    <cfRule type="cellIs" dxfId="1747" priority="1715" operator="lessThan">
      <formula>0</formula>
    </cfRule>
  </conditionalFormatting>
  <conditionalFormatting sqref="D8">
    <cfRule type="cellIs" dxfId="1746" priority="1714" operator="lessThan">
      <formula>0</formula>
    </cfRule>
  </conditionalFormatting>
  <conditionalFormatting sqref="D8">
    <cfRule type="cellIs" dxfId="1745" priority="1713" operator="lessThan">
      <formula>0</formula>
    </cfRule>
  </conditionalFormatting>
  <conditionalFormatting sqref="D9">
    <cfRule type="cellIs" dxfId="1744" priority="1712" operator="lessThan">
      <formula>0</formula>
    </cfRule>
  </conditionalFormatting>
  <conditionalFormatting sqref="D9">
    <cfRule type="cellIs" dxfId="1743" priority="1711" operator="lessThan">
      <formula>0</formula>
    </cfRule>
  </conditionalFormatting>
  <conditionalFormatting sqref="D8">
    <cfRule type="cellIs" dxfId="1742" priority="1710" operator="lessThan">
      <formula>0</formula>
    </cfRule>
  </conditionalFormatting>
  <conditionalFormatting sqref="D9">
    <cfRule type="cellIs" dxfId="1741" priority="1709" operator="lessThan">
      <formula>0</formula>
    </cfRule>
  </conditionalFormatting>
  <conditionalFormatting sqref="D8">
    <cfRule type="cellIs" dxfId="1740" priority="1708" operator="lessThan">
      <formula>0</formula>
    </cfRule>
  </conditionalFormatting>
  <conditionalFormatting sqref="D8">
    <cfRule type="cellIs" dxfId="1739" priority="1707" operator="lessThan">
      <formula>0</formula>
    </cfRule>
  </conditionalFormatting>
  <conditionalFormatting sqref="D9">
    <cfRule type="cellIs" dxfId="1738" priority="1706" operator="lessThan">
      <formula>0</formula>
    </cfRule>
  </conditionalFormatting>
  <conditionalFormatting sqref="D8">
    <cfRule type="cellIs" dxfId="1737" priority="1705" operator="lessThan">
      <formula>0</formula>
    </cfRule>
  </conditionalFormatting>
  <conditionalFormatting sqref="D8">
    <cfRule type="cellIs" dxfId="1736" priority="1704" operator="lessThan">
      <formula>0</formula>
    </cfRule>
  </conditionalFormatting>
  <conditionalFormatting sqref="D8">
    <cfRule type="cellIs" dxfId="1735" priority="1703" operator="lessThan">
      <formula>0</formula>
    </cfRule>
  </conditionalFormatting>
  <conditionalFormatting sqref="D9">
    <cfRule type="cellIs" dxfId="1734" priority="1702" operator="lessThan">
      <formula>0</formula>
    </cfRule>
  </conditionalFormatting>
  <conditionalFormatting sqref="D8">
    <cfRule type="cellIs" dxfId="1733" priority="1701" operator="lessThan">
      <formula>0</formula>
    </cfRule>
  </conditionalFormatting>
  <conditionalFormatting sqref="D8">
    <cfRule type="cellIs" dxfId="1732" priority="1700" operator="lessThan">
      <formula>0</formula>
    </cfRule>
  </conditionalFormatting>
  <conditionalFormatting sqref="D8">
    <cfRule type="cellIs" dxfId="1731" priority="1699" operator="lessThan">
      <formula>0</formula>
    </cfRule>
  </conditionalFormatting>
  <conditionalFormatting sqref="D8">
    <cfRule type="cellIs" dxfId="1730" priority="1698" operator="lessThan">
      <formula>0</formula>
    </cfRule>
  </conditionalFormatting>
  <conditionalFormatting sqref="D9">
    <cfRule type="cellIs" dxfId="1729" priority="1697" operator="lessThan">
      <formula>0</formula>
    </cfRule>
  </conditionalFormatting>
  <conditionalFormatting sqref="D8">
    <cfRule type="cellIs" dxfId="1728" priority="1696" operator="lessThan">
      <formula>0</formula>
    </cfRule>
  </conditionalFormatting>
  <conditionalFormatting sqref="D8">
    <cfRule type="cellIs" dxfId="1727" priority="1695" operator="lessThan">
      <formula>0</formula>
    </cfRule>
  </conditionalFormatting>
  <conditionalFormatting sqref="D8">
    <cfRule type="cellIs" dxfId="1726" priority="1694" operator="lessThan">
      <formula>0</formula>
    </cfRule>
  </conditionalFormatting>
  <conditionalFormatting sqref="D8">
    <cfRule type="cellIs" dxfId="1725" priority="1693" operator="lessThan">
      <formula>0</formula>
    </cfRule>
  </conditionalFormatting>
  <conditionalFormatting sqref="D8">
    <cfRule type="cellIs" dxfId="1724" priority="1692" operator="lessThan">
      <formula>0</formula>
    </cfRule>
  </conditionalFormatting>
  <conditionalFormatting sqref="D9">
    <cfRule type="cellIs" dxfId="1723" priority="1691" operator="lessThan">
      <formula>0</formula>
    </cfRule>
  </conditionalFormatting>
  <conditionalFormatting sqref="D9">
    <cfRule type="cellIs" dxfId="1722" priority="1690" operator="lessThan">
      <formula>0</formula>
    </cfRule>
  </conditionalFormatting>
  <conditionalFormatting sqref="D8">
    <cfRule type="cellIs" dxfId="1721" priority="1689" operator="lessThan">
      <formula>0</formula>
    </cfRule>
  </conditionalFormatting>
  <conditionalFormatting sqref="D9">
    <cfRule type="cellIs" dxfId="1720" priority="1688" operator="lessThan">
      <formula>0</formula>
    </cfRule>
  </conditionalFormatting>
  <conditionalFormatting sqref="D8">
    <cfRule type="cellIs" dxfId="1719" priority="1687" operator="lessThan">
      <formula>0</formula>
    </cfRule>
  </conditionalFormatting>
  <conditionalFormatting sqref="D8">
    <cfRule type="cellIs" dxfId="1718" priority="1686" operator="lessThan">
      <formula>0</formula>
    </cfRule>
  </conditionalFormatting>
  <conditionalFormatting sqref="D9">
    <cfRule type="cellIs" dxfId="1717" priority="1685" operator="lessThan">
      <formula>0</formula>
    </cfRule>
  </conditionalFormatting>
  <conditionalFormatting sqref="D8">
    <cfRule type="cellIs" dxfId="1716" priority="1684" operator="lessThan">
      <formula>0</formula>
    </cfRule>
  </conditionalFormatting>
  <conditionalFormatting sqref="D8">
    <cfRule type="cellIs" dxfId="1715" priority="1683" operator="lessThan">
      <formula>0</formula>
    </cfRule>
  </conditionalFormatting>
  <conditionalFormatting sqref="D8">
    <cfRule type="cellIs" dxfId="1714" priority="1682" operator="lessThan">
      <formula>0</formula>
    </cfRule>
  </conditionalFormatting>
  <conditionalFormatting sqref="D9">
    <cfRule type="cellIs" dxfId="1713" priority="1681" operator="lessThan">
      <formula>0</formula>
    </cfRule>
  </conditionalFormatting>
  <conditionalFormatting sqref="D8">
    <cfRule type="cellIs" dxfId="1712" priority="1680" operator="lessThan">
      <formula>0</formula>
    </cfRule>
  </conditionalFormatting>
  <conditionalFormatting sqref="D8">
    <cfRule type="cellIs" dxfId="1711" priority="1679" operator="lessThan">
      <formula>0</formula>
    </cfRule>
  </conditionalFormatting>
  <conditionalFormatting sqref="D8">
    <cfRule type="cellIs" dxfId="1710" priority="1678" operator="lessThan">
      <formula>0</formula>
    </cfRule>
  </conditionalFormatting>
  <conditionalFormatting sqref="D8">
    <cfRule type="cellIs" dxfId="1709" priority="1677" operator="lessThan">
      <formula>0</formula>
    </cfRule>
  </conditionalFormatting>
  <conditionalFormatting sqref="D9">
    <cfRule type="cellIs" dxfId="1708" priority="1676" operator="lessThan">
      <formula>0</formula>
    </cfRule>
  </conditionalFormatting>
  <conditionalFormatting sqref="D8">
    <cfRule type="cellIs" dxfId="1707" priority="1675" operator="lessThan">
      <formula>0</formula>
    </cfRule>
  </conditionalFormatting>
  <conditionalFormatting sqref="D8">
    <cfRule type="cellIs" dxfId="1706" priority="1674" operator="lessThan">
      <formula>0</formula>
    </cfRule>
  </conditionalFormatting>
  <conditionalFormatting sqref="D8">
    <cfRule type="cellIs" dxfId="1705" priority="1673" operator="lessThan">
      <formula>0</formula>
    </cfRule>
  </conditionalFormatting>
  <conditionalFormatting sqref="D8">
    <cfRule type="cellIs" dxfId="1704" priority="1672" operator="lessThan">
      <formula>0</formula>
    </cfRule>
  </conditionalFormatting>
  <conditionalFormatting sqref="D8">
    <cfRule type="cellIs" dxfId="1703" priority="1671" operator="lessThan">
      <formula>0</formula>
    </cfRule>
  </conditionalFormatting>
  <conditionalFormatting sqref="D9">
    <cfRule type="cellIs" dxfId="1702" priority="1670" operator="lessThan">
      <formula>0</formula>
    </cfRule>
  </conditionalFormatting>
  <conditionalFormatting sqref="D8">
    <cfRule type="cellIs" dxfId="1701" priority="1669" operator="lessThan">
      <formula>0</formula>
    </cfRule>
  </conditionalFormatting>
  <conditionalFormatting sqref="D8">
    <cfRule type="cellIs" dxfId="1700" priority="1668" operator="lessThan">
      <formula>0</formula>
    </cfRule>
  </conditionalFormatting>
  <conditionalFormatting sqref="D8">
    <cfRule type="cellIs" dxfId="1699" priority="1667" operator="lessThan">
      <formula>0</formula>
    </cfRule>
  </conditionalFormatting>
  <conditionalFormatting sqref="D8">
    <cfRule type="cellIs" dxfId="1698" priority="1666" operator="lessThan">
      <formula>0</formula>
    </cfRule>
  </conditionalFormatting>
  <conditionalFormatting sqref="D8">
    <cfRule type="cellIs" dxfId="1697" priority="1665" operator="lessThan">
      <formula>0</formula>
    </cfRule>
  </conditionalFormatting>
  <conditionalFormatting sqref="D8">
    <cfRule type="cellIs" dxfId="1696" priority="1664" operator="lessThan">
      <formula>0</formula>
    </cfRule>
  </conditionalFormatting>
  <conditionalFormatting sqref="D9">
    <cfRule type="cellIs" dxfId="1695" priority="1663" operator="lessThan">
      <formula>0</formula>
    </cfRule>
  </conditionalFormatting>
  <conditionalFormatting sqref="D9">
    <cfRule type="cellIs" dxfId="1694" priority="1662" operator="lessThan">
      <formula>0</formula>
    </cfRule>
  </conditionalFormatting>
  <conditionalFormatting sqref="D9">
    <cfRule type="cellIs" dxfId="1693" priority="1661" operator="lessThan">
      <formula>0</formula>
    </cfRule>
  </conditionalFormatting>
  <conditionalFormatting sqref="D9">
    <cfRule type="cellIs" dxfId="1692" priority="1660" operator="lessThan">
      <formula>0</formula>
    </cfRule>
  </conditionalFormatting>
  <conditionalFormatting sqref="D8">
    <cfRule type="cellIs" dxfId="1691" priority="1659" operator="lessThan">
      <formula>0</formula>
    </cfRule>
  </conditionalFormatting>
  <conditionalFormatting sqref="D9">
    <cfRule type="cellIs" dxfId="1690" priority="1658" operator="lessThan">
      <formula>0</formula>
    </cfRule>
  </conditionalFormatting>
  <conditionalFormatting sqref="D9">
    <cfRule type="cellIs" dxfId="1689" priority="1657" operator="lessThan">
      <formula>0</formula>
    </cfRule>
  </conditionalFormatting>
  <conditionalFormatting sqref="D9">
    <cfRule type="cellIs" dxfId="1688" priority="1656" operator="lessThan">
      <formula>0</formula>
    </cfRule>
  </conditionalFormatting>
  <conditionalFormatting sqref="D8">
    <cfRule type="cellIs" dxfId="1687" priority="1655" operator="lessThan">
      <formula>0</formula>
    </cfRule>
  </conditionalFormatting>
  <conditionalFormatting sqref="D9">
    <cfRule type="cellIs" dxfId="1686" priority="1654" operator="lessThan">
      <formula>0</formula>
    </cfRule>
  </conditionalFormatting>
  <conditionalFormatting sqref="D9">
    <cfRule type="cellIs" dxfId="1685" priority="1653" operator="lessThan">
      <formula>0</formula>
    </cfRule>
  </conditionalFormatting>
  <conditionalFormatting sqref="D8">
    <cfRule type="cellIs" dxfId="1684" priority="1652" operator="lessThan">
      <formula>0</formula>
    </cfRule>
  </conditionalFormatting>
  <conditionalFormatting sqref="D9">
    <cfRule type="cellIs" dxfId="1683" priority="1651" operator="lessThan">
      <formula>0</formula>
    </cfRule>
  </conditionalFormatting>
  <conditionalFormatting sqref="D8">
    <cfRule type="cellIs" dxfId="1682" priority="1650" operator="lessThan">
      <formula>0</formula>
    </cfRule>
  </conditionalFormatting>
  <conditionalFormatting sqref="D8">
    <cfRule type="cellIs" dxfId="1681" priority="1649" operator="lessThan">
      <formula>0</formula>
    </cfRule>
  </conditionalFormatting>
  <conditionalFormatting sqref="D9">
    <cfRule type="cellIs" dxfId="1680" priority="1648" operator="lessThan">
      <formula>0</formula>
    </cfRule>
  </conditionalFormatting>
  <conditionalFormatting sqref="D9">
    <cfRule type="cellIs" dxfId="1679" priority="1647" operator="lessThan">
      <formula>0</formula>
    </cfRule>
  </conditionalFormatting>
  <conditionalFormatting sqref="D9">
    <cfRule type="cellIs" dxfId="1678" priority="1646" operator="lessThan">
      <formula>0</formula>
    </cfRule>
  </conditionalFormatting>
  <conditionalFormatting sqref="D8">
    <cfRule type="cellIs" dxfId="1677" priority="1645" operator="lessThan">
      <formula>0</formula>
    </cfRule>
  </conditionalFormatting>
  <conditionalFormatting sqref="D9">
    <cfRule type="cellIs" dxfId="1676" priority="1644" operator="lessThan">
      <formula>0</formula>
    </cfRule>
  </conditionalFormatting>
  <conditionalFormatting sqref="D9">
    <cfRule type="cellIs" dxfId="1675" priority="1643" operator="lessThan">
      <formula>0</formula>
    </cfRule>
  </conditionalFormatting>
  <conditionalFormatting sqref="D8">
    <cfRule type="cellIs" dxfId="1674" priority="1642" operator="lessThan">
      <formula>0</formula>
    </cfRule>
  </conditionalFormatting>
  <conditionalFormatting sqref="D9">
    <cfRule type="cellIs" dxfId="1673" priority="1641" operator="lessThan">
      <formula>0</formula>
    </cfRule>
  </conditionalFormatting>
  <conditionalFormatting sqref="D8">
    <cfRule type="cellIs" dxfId="1672" priority="1640" operator="lessThan">
      <formula>0</formula>
    </cfRule>
  </conditionalFormatting>
  <conditionalFormatting sqref="D8">
    <cfRule type="cellIs" dxfId="1671" priority="1639" operator="lessThan">
      <formula>0</formula>
    </cfRule>
  </conditionalFormatting>
  <conditionalFormatting sqref="D9">
    <cfRule type="cellIs" dxfId="1670" priority="1638" operator="lessThan">
      <formula>0</formula>
    </cfRule>
  </conditionalFormatting>
  <conditionalFormatting sqref="D9">
    <cfRule type="cellIs" dxfId="1669" priority="1637" operator="lessThan">
      <formula>0</formula>
    </cfRule>
  </conditionalFormatting>
  <conditionalFormatting sqref="D8">
    <cfRule type="cellIs" dxfId="1668" priority="1636" operator="lessThan">
      <formula>0</formula>
    </cfRule>
  </conditionalFormatting>
  <conditionalFormatting sqref="D9">
    <cfRule type="cellIs" dxfId="1667" priority="1635" operator="lessThan">
      <formula>0</formula>
    </cfRule>
  </conditionalFormatting>
  <conditionalFormatting sqref="D8">
    <cfRule type="cellIs" dxfId="1666" priority="1634" operator="lessThan">
      <formula>0</formula>
    </cfRule>
  </conditionalFormatting>
  <conditionalFormatting sqref="D8">
    <cfRule type="cellIs" dxfId="1665" priority="1633" operator="lessThan">
      <formula>0</formula>
    </cfRule>
  </conditionalFormatting>
  <conditionalFormatting sqref="D9">
    <cfRule type="cellIs" dxfId="1664" priority="1632" operator="lessThan">
      <formula>0</formula>
    </cfRule>
  </conditionalFormatting>
  <conditionalFormatting sqref="D8">
    <cfRule type="cellIs" dxfId="1663" priority="1631" operator="lessThan">
      <formula>0</formula>
    </cfRule>
  </conditionalFormatting>
  <conditionalFormatting sqref="D8">
    <cfRule type="cellIs" dxfId="1662" priority="1630" operator="lessThan">
      <formula>0</formula>
    </cfRule>
  </conditionalFormatting>
  <conditionalFormatting sqref="D8">
    <cfRule type="cellIs" dxfId="1661" priority="1629" operator="lessThan">
      <formula>0</formula>
    </cfRule>
  </conditionalFormatting>
  <conditionalFormatting sqref="D9">
    <cfRule type="cellIs" dxfId="1660" priority="1628" operator="lessThan">
      <formula>0</formula>
    </cfRule>
  </conditionalFormatting>
  <conditionalFormatting sqref="D9">
    <cfRule type="cellIs" dxfId="1659" priority="1627" operator="lessThan">
      <formula>0</formula>
    </cfRule>
  </conditionalFormatting>
  <conditionalFormatting sqref="D9">
    <cfRule type="cellIs" dxfId="1658" priority="1626" operator="lessThan">
      <formula>0</formula>
    </cfRule>
  </conditionalFormatting>
  <conditionalFormatting sqref="D8">
    <cfRule type="cellIs" dxfId="1657" priority="1625" operator="lessThan">
      <formula>0</formula>
    </cfRule>
  </conditionalFormatting>
  <conditionalFormatting sqref="D9">
    <cfRule type="cellIs" dxfId="1656" priority="1624" operator="lessThan">
      <formula>0</formula>
    </cfRule>
  </conditionalFormatting>
  <conditionalFormatting sqref="D9">
    <cfRule type="cellIs" dxfId="1655" priority="1623" operator="lessThan">
      <formula>0</formula>
    </cfRule>
  </conditionalFormatting>
  <conditionalFormatting sqref="D8">
    <cfRule type="cellIs" dxfId="1654" priority="1622" operator="lessThan">
      <formula>0</formula>
    </cfRule>
  </conditionalFormatting>
  <conditionalFormatting sqref="D9">
    <cfRule type="cellIs" dxfId="1653" priority="1621" operator="lessThan">
      <formula>0</formula>
    </cfRule>
  </conditionalFormatting>
  <conditionalFormatting sqref="D8">
    <cfRule type="cellIs" dxfId="1652" priority="1620" operator="lessThan">
      <formula>0</formula>
    </cfRule>
  </conditionalFormatting>
  <conditionalFormatting sqref="D8">
    <cfRule type="cellIs" dxfId="1651" priority="1619" operator="lessThan">
      <formula>0</formula>
    </cfRule>
  </conditionalFormatting>
  <conditionalFormatting sqref="D9">
    <cfRule type="cellIs" dxfId="1650" priority="1618" operator="lessThan">
      <formula>0</formula>
    </cfRule>
  </conditionalFormatting>
  <conditionalFormatting sqref="D9">
    <cfRule type="cellIs" dxfId="1649" priority="1617" operator="lessThan">
      <formula>0</formula>
    </cfRule>
  </conditionalFormatting>
  <conditionalFormatting sqref="D8">
    <cfRule type="cellIs" dxfId="1648" priority="1616" operator="lessThan">
      <formula>0</formula>
    </cfRule>
  </conditionalFormatting>
  <conditionalFormatting sqref="D9">
    <cfRule type="cellIs" dxfId="1647" priority="1615" operator="lessThan">
      <formula>0</formula>
    </cfRule>
  </conditionalFormatting>
  <conditionalFormatting sqref="D8">
    <cfRule type="cellIs" dxfId="1646" priority="1614" operator="lessThan">
      <formula>0</formula>
    </cfRule>
  </conditionalFormatting>
  <conditionalFormatting sqref="D8">
    <cfRule type="cellIs" dxfId="1645" priority="1613" operator="lessThan">
      <formula>0</formula>
    </cfRule>
  </conditionalFormatting>
  <conditionalFormatting sqref="D9">
    <cfRule type="cellIs" dxfId="1644" priority="1612" operator="lessThan">
      <formula>0</formula>
    </cfRule>
  </conditionalFormatting>
  <conditionalFormatting sqref="D8">
    <cfRule type="cellIs" dxfId="1643" priority="1611" operator="lessThan">
      <formula>0</formula>
    </cfRule>
  </conditionalFormatting>
  <conditionalFormatting sqref="D8">
    <cfRule type="cellIs" dxfId="1642" priority="1610" operator="lessThan">
      <formula>0</formula>
    </cfRule>
  </conditionalFormatting>
  <conditionalFormatting sqref="D8">
    <cfRule type="cellIs" dxfId="1641" priority="1609" operator="lessThan">
      <formula>0</formula>
    </cfRule>
  </conditionalFormatting>
  <conditionalFormatting sqref="D9">
    <cfRule type="cellIs" dxfId="1640" priority="1608" operator="lessThan">
      <formula>0</formula>
    </cfRule>
  </conditionalFormatting>
  <conditionalFormatting sqref="D9">
    <cfRule type="cellIs" dxfId="1639" priority="1607" operator="lessThan">
      <formula>0</formula>
    </cfRule>
  </conditionalFormatting>
  <conditionalFormatting sqref="D8">
    <cfRule type="cellIs" dxfId="1638" priority="1606" operator="lessThan">
      <formula>0</formula>
    </cfRule>
  </conditionalFormatting>
  <conditionalFormatting sqref="D9">
    <cfRule type="cellIs" dxfId="1637" priority="1605" operator="lessThan">
      <formula>0</formula>
    </cfRule>
  </conditionalFormatting>
  <conditionalFormatting sqref="D8">
    <cfRule type="cellIs" dxfId="1636" priority="1604" operator="lessThan">
      <formula>0</formula>
    </cfRule>
  </conditionalFormatting>
  <conditionalFormatting sqref="D8">
    <cfRule type="cellIs" dxfId="1635" priority="1603" operator="lessThan">
      <formula>0</formula>
    </cfRule>
  </conditionalFormatting>
  <conditionalFormatting sqref="D9">
    <cfRule type="cellIs" dxfId="1634" priority="1602" operator="lessThan">
      <formula>0</formula>
    </cfRule>
  </conditionalFormatting>
  <conditionalFormatting sqref="D8">
    <cfRule type="cellIs" dxfId="1633" priority="1601" operator="lessThan">
      <formula>0</formula>
    </cfRule>
  </conditionalFormatting>
  <conditionalFormatting sqref="D8">
    <cfRule type="cellIs" dxfId="1632" priority="1600" operator="lessThan">
      <formula>0</formula>
    </cfRule>
  </conditionalFormatting>
  <conditionalFormatting sqref="D8">
    <cfRule type="cellIs" dxfId="1631" priority="1599" operator="lessThan">
      <formula>0</formula>
    </cfRule>
  </conditionalFormatting>
  <conditionalFormatting sqref="D9">
    <cfRule type="cellIs" dxfId="1630" priority="1598" operator="lessThan">
      <formula>0</formula>
    </cfRule>
  </conditionalFormatting>
  <conditionalFormatting sqref="D8">
    <cfRule type="cellIs" dxfId="1629" priority="1597" operator="lessThan">
      <formula>0</formula>
    </cfRule>
  </conditionalFormatting>
  <conditionalFormatting sqref="D8">
    <cfRule type="cellIs" dxfId="1628" priority="1596" operator="lessThan">
      <formula>0</formula>
    </cfRule>
  </conditionalFormatting>
  <conditionalFormatting sqref="D8">
    <cfRule type="cellIs" dxfId="1627" priority="1595" operator="lessThan">
      <formula>0</formula>
    </cfRule>
  </conditionalFormatting>
  <conditionalFormatting sqref="D8">
    <cfRule type="cellIs" dxfId="1626" priority="1594" operator="lessThan">
      <formula>0</formula>
    </cfRule>
  </conditionalFormatting>
  <conditionalFormatting sqref="D9">
    <cfRule type="cellIs" dxfId="1625" priority="1593" operator="lessThan">
      <formula>0</formula>
    </cfRule>
  </conditionalFormatting>
  <conditionalFormatting sqref="D9">
    <cfRule type="cellIs" dxfId="1624" priority="1592" operator="lessThan">
      <formula>0</formula>
    </cfRule>
  </conditionalFormatting>
  <conditionalFormatting sqref="D9">
    <cfRule type="cellIs" dxfId="1623" priority="1591" operator="lessThan">
      <formula>0</formula>
    </cfRule>
  </conditionalFormatting>
  <conditionalFormatting sqref="D8">
    <cfRule type="cellIs" dxfId="1622" priority="1590" operator="lessThan">
      <formula>0</formula>
    </cfRule>
  </conditionalFormatting>
  <conditionalFormatting sqref="D9">
    <cfRule type="cellIs" dxfId="1621" priority="1589" operator="lessThan">
      <formula>0</formula>
    </cfRule>
  </conditionalFormatting>
  <conditionalFormatting sqref="D9">
    <cfRule type="cellIs" dxfId="1620" priority="1588" operator="lessThan">
      <formula>0</formula>
    </cfRule>
  </conditionalFormatting>
  <conditionalFormatting sqref="D8">
    <cfRule type="cellIs" dxfId="1619" priority="1587" operator="lessThan">
      <formula>0</formula>
    </cfRule>
  </conditionalFormatting>
  <conditionalFormatting sqref="D9">
    <cfRule type="cellIs" dxfId="1618" priority="1586" operator="lessThan">
      <formula>0</formula>
    </cfRule>
  </conditionalFormatting>
  <conditionalFormatting sqref="D8">
    <cfRule type="cellIs" dxfId="1617" priority="1585" operator="lessThan">
      <formula>0</formula>
    </cfRule>
  </conditionalFormatting>
  <conditionalFormatting sqref="D8">
    <cfRule type="cellIs" dxfId="1616" priority="1584" operator="lessThan">
      <formula>0</formula>
    </cfRule>
  </conditionalFormatting>
  <conditionalFormatting sqref="D9">
    <cfRule type="cellIs" dxfId="1615" priority="1583" operator="lessThan">
      <formula>0</formula>
    </cfRule>
  </conditionalFormatting>
  <conditionalFormatting sqref="D9">
    <cfRule type="cellIs" dxfId="1614" priority="1582" operator="lessThan">
      <formula>0</formula>
    </cfRule>
  </conditionalFormatting>
  <conditionalFormatting sqref="D8">
    <cfRule type="cellIs" dxfId="1613" priority="1581" operator="lessThan">
      <formula>0</formula>
    </cfRule>
  </conditionalFormatting>
  <conditionalFormatting sqref="D9">
    <cfRule type="cellIs" dxfId="1612" priority="1580" operator="lessThan">
      <formula>0</formula>
    </cfRule>
  </conditionalFormatting>
  <conditionalFormatting sqref="D8">
    <cfRule type="cellIs" dxfId="1611" priority="1579" operator="lessThan">
      <formula>0</formula>
    </cfRule>
  </conditionalFormatting>
  <conditionalFormatting sqref="D8">
    <cfRule type="cellIs" dxfId="1610" priority="1578" operator="lessThan">
      <formula>0</formula>
    </cfRule>
  </conditionalFormatting>
  <conditionalFormatting sqref="D9">
    <cfRule type="cellIs" dxfId="1609" priority="1577" operator="lessThan">
      <formula>0</formula>
    </cfRule>
  </conditionalFormatting>
  <conditionalFormatting sqref="D8">
    <cfRule type="cellIs" dxfId="1608" priority="1576" operator="lessThan">
      <formula>0</formula>
    </cfRule>
  </conditionalFormatting>
  <conditionalFormatting sqref="D8">
    <cfRule type="cellIs" dxfId="1607" priority="1575" operator="lessThan">
      <formula>0</formula>
    </cfRule>
  </conditionalFormatting>
  <conditionalFormatting sqref="D8">
    <cfRule type="cellIs" dxfId="1606" priority="1574" operator="lessThan">
      <formula>0</formula>
    </cfRule>
  </conditionalFormatting>
  <conditionalFormatting sqref="D9">
    <cfRule type="cellIs" dxfId="1605" priority="1573" operator="lessThan">
      <formula>0</formula>
    </cfRule>
  </conditionalFormatting>
  <conditionalFormatting sqref="D9">
    <cfRule type="cellIs" dxfId="1604" priority="1572" operator="lessThan">
      <formula>0</formula>
    </cfRule>
  </conditionalFormatting>
  <conditionalFormatting sqref="D8">
    <cfRule type="cellIs" dxfId="1603" priority="1571" operator="lessThan">
      <formula>0</formula>
    </cfRule>
  </conditionalFormatting>
  <conditionalFormatting sqref="D9">
    <cfRule type="cellIs" dxfId="1602" priority="1570" operator="lessThan">
      <formula>0</formula>
    </cfRule>
  </conditionalFormatting>
  <conditionalFormatting sqref="D8">
    <cfRule type="cellIs" dxfId="1601" priority="1569" operator="lessThan">
      <formula>0</formula>
    </cfRule>
  </conditionalFormatting>
  <conditionalFormatting sqref="D8">
    <cfRule type="cellIs" dxfId="1600" priority="1568" operator="lessThan">
      <formula>0</formula>
    </cfRule>
  </conditionalFormatting>
  <conditionalFormatting sqref="D9">
    <cfRule type="cellIs" dxfId="1599" priority="1567" operator="lessThan">
      <formula>0</formula>
    </cfRule>
  </conditionalFormatting>
  <conditionalFormatting sqref="D8">
    <cfRule type="cellIs" dxfId="1598" priority="1566" operator="lessThan">
      <formula>0</formula>
    </cfRule>
  </conditionalFormatting>
  <conditionalFormatting sqref="D8">
    <cfRule type="cellIs" dxfId="1597" priority="1565" operator="lessThan">
      <formula>0</formula>
    </cfRule>
  </conditionalFormatting>
  <conditionalFormatting sqref="D8">
    <cfRule type="cellIs" dxfId="1596" priority="1564" operator="lessThan">
      <formula>0</formula>
    </cfRule>
  </conditionalFormatting>
  <conditionalFormatting sqref="D9">
    <cfRule type="cellIs" dxfId="1595" priority="1563" operator="lessThan">
      <formula>0</formula>
    </cfRule>
  </conditionalFormatting>
  <conditionalFormatting sqref="D8">
    <cfRule type="cellIs" dxfId="1594" priority="1562" operator="lessThan">
      <formula>0</formula>
    </cfRule>
  </conditionalFormatting>
  <conditionalFormatting sqref="D8">
    <cfRule type="cellIs" dxfId="1593" priority="1561" operator="lessThan">
      <formula>0</formula>
    </cfRule>
  </conditionalFormatting>
  <conditionalFormatting sqref="D8">
    <cfRule type="cellIs" dxfId="1592" priority="1560" operator="lessThan">
      <formula>0</formula>
    </cfRule>
  </conditionalFormatting>
  <conditionalFormatting sqref="D8">
    <cfRule type="cellIs" dxfId="1591" priority="1559" operator="lessThan">
      <formula>0</formula>
    </cfRule>
  </conditionalFormatting>
  <conditionalFormatting sqref="D9">
    <cfRule type="cellIs" dxfId="1590" priority="1558" operator="lessThan">
      <formula>0</formula>
    </cfRule>
  </conditionalFormatting>
  <conditionalFormatting sqref="D9">
    <cfRule type="cellIs" dxfId="1589" priority="1557" operator="lessThan">
      <formula>0</formula>
    </cfRule>
  </conditionalFormatting>
  <conditionalFormatting sqref="D8">
    <cfRule type="cellIs" dxfId="1588" priority="1556" operator="lessThan">
      <formula>0</formula>
    </cfRule>
  </conditionalFormatting>
  <conditionalFormatting sqref="D9">
    <cfRule type="cellIs" dxfId="1587" priority="1555" operator="lessThan">
      <formula>0</formula>
    </cfRule>
  </conditionalFormatting>
  <conditionalFormatting sqref="D8">
    <cfRule type="cellIs" dxfId="1586" priority="1554" operator="lessThan">
      <formula>0</formula>
    </cfRule>
  </conditionalFormatting>
  <conditionalFormatting sqref="D8">
    <cfRule type="cellIs" dxfId="1585" priority="1553" operator="lessThan">
      <formula>0</formula>
    </cfRule>
  </conditionalFormatting>
  <conditionalFormatting sqref="D9">
    <cfRule type="cellIs" dxfId="1584" priority="1552" operator="lessThan">
      <formula>0</formula>
    </cfRule>
  </conditionalFormatting>
  <conditionalFormatting sqref="D8">
    <cfRule type="cellIs" dxfId="1583" priority="1551" operator="lessThan">
      <formula>0</formula>
    </cfRule>
  </conditionalFormatting>
  <conditionalFormatting sqref="D8">
    <cfRule type="cellIs" dxfId="1582" priority="1550" operator="lessThan">
      <formula>0</formula>
    </cfRule>
  </conditionalFormatting>
  <conditionalFormatting sqref="D8">
    <cfRule type="cellIs" dxfId="1581" priority="1549" operator="lessThan">
      <formula>0</formula>
    </cfRule>
  </conditionalFormatting>
  <conditionalFormatting sqref="D9">
    <cfRule type="cellIs" dxfId="1580" priority="1548" operator="lessThan">
      <formula>0</formula>
    </cfRule>
  </conditionalFormatting>
  <conditionalFormatting sqref="D8">
    <cfRule type="cellIs" dxfId="1579" priority="1547" operator="lessThan">
      <formula>0</formula>
    </cfRule>
  </conditionalFormatting>
  <conditionalFormatting sqref="D8">
    <cfRule type="cellIs" dxfId="1578" priority="1546" operator="lessThan">
      <formula>0</formula>
    </cfRule>
  </conditionalFormatting>
  <conditionalFormatting sqref="D8">
    <cfRule type="cellIs" dxfId="1577" priority="1545" operator="lessThan">
      <formula>0</formula>
    </cfRule>
  </conditionalFormatting>
  <conditionalFormatting sqref="D8">
    <cfRule type="cellIs" dxfId="1576" priority="1544" operator="lessThan">
      <formula>0</formula>
    </cfRule>
  </conditionalFormatting>
  <conditionalFormatting sqref="D9">
    <cfRule type="cellIs" dxfId="1575" priority="1543" operator="lessThan">
      <formula>0</formula>
    </cfRule>
  </conditionalFormatting>
  <conditionalFormatting sqref="D8">
    <cfRule type="cellIs" dxfId="1574" priority="1542" operator="lessThan">
      <formula>0</formula>
    </cfRule>
  </conditionalFormatting>
  <conditionalFormatting sqref="D8">
    <cfRule type="cellIs" dxfId="1573" priority="1541" operator="lessThan">
      <formula>0</formula>
    </cfRule>
  </conditionalFormatting>
  <conditionalFormatting sqref="D8">
    <cfRule type="cellIs" dxfId="1572" priority="1540" operator="lessThan">
      <formula>0</formula>
    </cfRule>
  </conditionalFormatting>
  <conditionalFormatting sqref="D8">
    <cfRule type="cellIs" dxfId="1571" priority="1539" operator="lessThan">
      <formula>0</formula>
    </cfRule>
  </conditionalFormatting>
  <conditionalFormatting sqref="D8">
    <cfRule type="cellIs" dxfId="1570" priority="1538" operator="lessThan">
      <formula>0</formula>
    </cfRule>
  </conditionalFormatting>
  <conditionalFormatting sqref="D9">
    <cfRule type="cellIs" dxfId="1569" priority="1537" operator="lessThan">
      <formula>0</formula>
    </cfRule>
  </conditionalFormatting>
  <conditionalFormatting sqref="D9">
    <cfRule type="cellIs" dxfId="1568" priority="1536" operator="lessThan">
      <formula>0</formula>
    </cfRule>
  </conditionalFormatting>
  <conditionalFormatting sqref="D9">
    <cfRule type="cellIs" dxfId="1567" priority="1535" operator="lessThan">
      <formula>0</formula>
    </cfRule>
  </conditionalFormatting>
  <conditionalFormatting sqref="D8">
    <cfRule type="cellIs" dxfId="1566" priority="1534" operator="lessThan">
      <formula>0</formula>
    </cfRule>
  </conditionalFormatting>
  <conditionalFormatting sqref="D9">
    <cfRule type="cellIs" dxfId="1565" priority="1533" operator="lessThan">
      <formula>0</formula>
    </cfRule>
  </conditionalFormatting>
  <conditionalFormatting sqref="D9">
    <cfRule type="cellIs" dxfId="1564" priority="1532" operator="lessThan">
      <formula>0</formula>
    </cfRule>
  </conditionalFormatting>
  <conditionalFormatting sqref="D8">
    <cfRule type="cellIs" dxfId="1563" priority="1531" operator="lessThan">
      <formula>0</formula>
    </cfRule>
  </conditionalFormatting>
  <conditionalFormatting sqref="D9">
    <cfRule type="cellIs" dxfId="1562" priority="1530" operator="lessThan">
      <formula>0</formula>
    </cfRule>
  </conditionalFormatting>
  <conditionalFormatting sqref="D8">
    <cfRule type="cellIs" dxfId="1561" priority="1529" operator="lessThan">
      <formula>0</formula>
    </cfRule>
  </conditionalFormatting>
  <conditionalFormatting sqref="D8">
    <cfRule type="cellIs" dxfId="1560" priority="1528" operator="lessThan">
      <formula>0</formula>
    </cfRule>
  </conditionalFormatting>
  <conditionalFormatting sqref="D9">
    <cfRule type="cellIs" dxfId="1559" priority="1527" operator="lessThan">
      <formula>0</formula>
    </cfRule>
  </conditionalFormatting>
  <conditionalFormatting sqref="D9">
    <cfRule type="cellIs" dxfId="1558" priority="1526" operator="lessThan">
      <formula>0</formula>
    </cfRule>
  </conditionalFormatting>
  <conditionalFormatting sqref="D8">
    <cfRule type="cellIs" dxfId="1557" priority="1525" operator="lessThan">
      <formula>0</formula>
    </cfRule>
  </conditionalFormatting>
  <conditionalFormatting sqref="D9">
    <cfRule type="cellIs" dxfId="1556" priority="1524" operator="lessThan">
      <formula>0</formula>
    </cfRule>
  </conditionalFormatting>
  <conditionalFormatting sqref="D8">
    <cfRule type="cellIs" dxfId="1555" priority="1523" operator="lessThan">
      <formula>0</formula>
    </cfRule>
  </conditionalFormatting>
  <conditionalFormatting sqref="D8">
    <cfRule type="cellIs" dxfId="1554" priority="1522" operator="lessThan">
      <formula>0</formula>
    </cfRule>
  </conditionalFormatting>
  <conditionalFormatting sqref="D9">
    <cfRule type="cellIs" dxfId="1553" priority="1521" operator="lessThan">
      <formula>0</formula>
    </cfRule>
  </conditionalFormatting>
  <conditionalFormatting sqref="D8">
    <cfRule type="cellIs" dxfId="1552" priority="1520" operator="lessThan">
      <formula>0</formula>
    </cfRule>
  </conditionalFormatting>
  <conditionalFormatting sqref="D8">
    <cfRule type="cellIs" dxfId="1551" priority="1519" operator="lessThan">
      <formula>0</formula>
    </cfRule>
  </conditionalFormatting>
  <conditionalFormatting sqref="D8">
    <cfRule type="cellIs" dxfId="1550" priority="1518" operator="lessThan">
      <formula>0</formula>
    </cfRule>
  </conditionalFormatting>
  <conditionalFormatting sqref="D9">
    <cfRule type="cellIs" dxfId="1549" priority="1517" operator="lessThan">
      <formula>0</formula>
    </cfRule>
  </conditionalFormatting>
  <conditionalFormatting sqref="D9">
    <cfRule type="cellIs" dxfId="1548" priority="1516" operator="lessThan">
      <formula>0</formula>
    </cfRule>
  </conditionalFormatting>
  <conditionalFormatting sqref="D8">
    <cfRule type="cellIs" dxfId="1547" priority="1515" operator="lessThan">
      <formula>0</formula>
    </cfRule>
  </conditionalFormatting>
  <conditionalFormatting sqref="D9">
    <cfRule type="cellIs" dxfId="1546" priority="1514" operator="lessThan">
      <formula>0</formula>
    </cfRule>
  </conditionalFormatting>
  <conditionalFormatting sqref="D8">
    <cfRule type="cellIs" dxfId="1545" priority="1513" operator="lessThan">
      <formula>0</formula>
    </cfRule>
  </conditionalFormatting>
  <conditionalFormatting sqref="D8">
    <cfRule type="cellIs" dxfId="1544" priority="1512" operator="lessThan">
      <formula>0</formula>
    </cfRule>
  </conditionalFormatting>
  <conditionalFormatting sqref="D9">
    <cfRule type="cellIs" dxfId="1543" priority="1511" operator="lessThan">
      <formula>0</formula>
    </cfRule>
  </conditionalFormatting>
  <conditionalFormatting sqref="D8">
    <cfRule type="cellIs" dxfId="1542" priority="1510" operator="lessThan">
      <formula>0</formula>
    </cfRule>
  </conditionalFormatting>
  <conditionalFormatting sqref="D8">
    <cfRule type="cellIs" dxfId="1541" priority="1509" operator="lessThan">
      <formula>0</formula>
    </cfRule>
  </conditionalFormatting>
  <conditionalFormatting sqref="D8">
    <cfRule type="cellIs" dxfId="1540" priority="1508" operator="lessThan">
      <formula>0</formula>
    </cfRule>
  </conditionalFormatting>
  <conditionalFormatting sqref="D9">
    <cfRule type="cellIs" dxfId="1539" priority="1507" operator="lessThan">
      <formula>0</formula>
    </cfRule>
  </conditionalFormatting>
  <conditionalFormatting sqref="D8">
    <cfRule type="cellIs" dxfId="1538" priority="1506" operator="lessThan">
      <formula>0</formula>
    </cfRule>
  </conditionalFormatting>
  <conditionalFormatting sqref="D8">
    <cfRule type="cellIs" dxfId="1537" priority="1505" operator="lessThan">
      <formula>0</formula>
    </cfRule>
  </conditionalFormatting>
  <conditionalFormatting sqref="D8">
    <cfRule type="cellIs" dxfId="1536" priority="1504" operator="lessThan">
      <formula>0</formula>
    </cfRule>
  </conditionalFormatting>
  <conditionalFormatting sqref="D8">
    <cfRule type="cellIs" dxfId="1535" priority="1503" operator="lessThan">
      <formula>0</formula>
    </cfRule>
  </conditionalFormatting>
  <conditionalFormatting sqref="D9">
    <cfRule type="cellIs" dxfId="1534" priority="1502" operator="lessThan">
      <formula>0</formula>
    </cfRule>
  </conditionalFormatting>
  <conditionalFormatting sqref="D9">
    <cfRule type="cellIs" dxfId="1533" priority="1501" operator="lessThan">
      <formula>0</formula>
    </cfRule>
  </conditionalFormatting>
  <conditionalFormatting sqref="D8">
    <cfRule type="cellIs" dxfId="1532" priority="1500" operator="lessThan">
      <formula>0</formula>
    </cfRule>
  </conditionalFormatting>
  <conditionalFormatting sqref="D9">
    <cfRule type="cellIs" dxfId="1531" priority="1499" operator="lessThan">
      <formula>0</formula>
    </cfRule>
  </conditionalFormatting>
  <conditionalFormatting sqref="D8">
    <cfRule type="cellIs" dxfId="1530" priority="1498" operator="lessThan">
      <formula>0</formula>
    </cfRule>
  </conditionalFormatting>
  <conditionalFormatting sqref="D8">
    <cfRule type="cellIs" dxfId="1529" priority="1497" operator="lessThan">
      <formula>0</formula>
    </cfRule>
  </conditionalFormatting>
  <conditionalFormatting sqref="D9">
    <cfRule type="cellIs" dxfId="1528" priority="1496" operator="lessThan">
      <formula>0</formula>
    </cfRule>
  </conditionalFormatting>
  <conditionalFormatting sqref="D8">
    <cfRule type="cellIs" dxfId="1527" priority="1495" operator="lessThan">
      <formula>0</formula>
    </cfRule>
  </conditionalFormatting>
  <conditionalFormatting sqref="D8">
    <cfRule type="cellIs" dxfId="1526" priority="1494" operator="lessThan">
      <formula>0</formula>
    </cfRule>
  </conditionalFormatting>
  <conditionalFormatting sqref="D8">
    <cfRule type="cellIs" dxfId="1525" priority="1493" operator="lessThan">
      <formula>0</formula>
    </cfRule>
  </conditionalFormatting>
  <conditionalFormatting sqref="D9">
    <cfRule type="cellIs" dxfId="1524" priority="1492" operator="lessThan">
      <formula>0</formula>
    </cfRule>
  </conditionalFormatting>
  <conditionalFormatting sqref="D8">
    <cfRule type="cellIs" dxfId="1523" priority="1491" operator="lessThan">
      <formula>0</formula>
    </cfRule>
  </conditionalFormatting>
  <conditionalFormatting sqref="D8">
    <cfRule type="cellIs" dxfId="1522" priority="1490" operator="lessThan">
      <formula>0</formula>
    </cfRule>
  </conditionalFormatting>
  <conditionalFormatting sqref="D8">
    <cfRule type="cellIs" dxfId="1521" priority="1489" operator="lessThan">
      <formula>0</formula>
    </cfRule>
  </conditionalFormatting>
  <conditionalFormatting sqref="D8">
    <cfRule type="cellIs" dxfId="1520" priority="1488" operator="lessThan">
      <formula>0</formula>
    </cfRule>
  </conditionalFormatting>
  <conditionalFormatting sqref="D9">
    <cfRule type="cellIs" dxfId="1519" priority="1487" operator="lessThan">
      <formula>0</formula>
    </cfRule>
  </conditionalFormatting>
  <conditionalFormatting sqref="D8">
    <cfRule type="cellIs" dxfId="1518" priority="1486" operator="lessThan">
      <formula>0</formula>
    </cfRule>
  </conditionalFormatting>
  <conditionalFormatting sqref="D8">
    <cfRule type="cellIs" dxfId="1517" priority="1485" operator="lessThan">
      <formula>0</formula>
    </cfRule>
  </conditionalFormatting>
  <conditionalFormatting sqref="D8">
    <cfRule type="cellIs" dxfId="1516" priority="1484" operator="lessThan">
      <formula>0</formula>
    </cfRule>
  </conditionalFormatting>
  <conditionalFormatting sqref="D8">
    <cfRule type="cellIs" dxfId="1515" priority="1483" operator="lessThan">
      <formula>0</formula>
    </cfRule>
  </conditionalFormatting>
  <conditionalFormatting sqref="D8">
    <cfRule type="cellIs" dxfId="1514" priority="1482" operator="lessThan">
      <formula>0</formula>
    </cfRule>
  </conditionalFormatting>
  <conditionalFormatting sqref="D9">
    <cfRule type="cellIs" dxfId="1513" priority="1481" operator="lessThan">
      <formula>0</formula>
    </cfRule>
  </conditionalFormatting>
  <conditionalFormatting sqref="D9">
    <cfRule type="cellIs" dxfId="1512" priority="1480" operator="lessThan">
      <formula>0</formula>
    </cfRule>
  </conditionalFormatting>
  <conditionalFormatting sqref="D8">
    <cfRule type="cellIs" dxfId="1511" priority="1479" operator="lessThan">
      <formula>0</formula>
    </cfRule>
  </conditionalFormatting>
  <conditionalFormatting sqref="D9">
    <cfRule type="cellIs" dxfId="1510" priority="1478" operator="lessThan">
      <formula>0</formula>
    </cfRule>
  </conditionalFormatting>
  <conditionalFormatting sqref="D8">
    <cfRule type="cellIs" dxfId="1509" priority="1477" operator="lessThan">
      <formula>0</formula>
    </cfRule>
  </conditionalFormatting>
  <conditionalFormatting sqref="D8">
    <cfRule type="cellIs" dxfId="1508" priority="1476" operator="lessThan">
      <formula>0</formula>
    </cfRule>
  </conditionalFormatting>
  <conditionalFormatting sqref="D9">
    <cfRule type="cellIs" dxfId="1507" priority="1475" operator="lessThan">
      <formula>0</formula>
    </cfRule>
  </conditionalFormatting>
  <conditionalFormatting sqref="D8">
    <cfRule type="cellIs" dxfId="1506" priority="1474" operator="lessThan">
      <formula>0</formula>
    </cfRule>
  </conditionalFormatting>
  <conditionalFormatting sqref="D8">
    <cfRule type="cellIs" dxfId="1505" priority="1473" operator="lessThan">
      <formula>0</formula>
    </cfRule>
  </conditionalFormatting>
  <conditionalFormatting sqref="D8">
    <cfRule type="cellIs" dxfId="1504" priority="1472" operator="lessThan">
      <formula>0</formula>
    </cfRule>
  </conditionalFormatting>
  <conditionalFormatting sqref="D9">
    <cfRule type="cellIs" dxfId="1503" priority="1471" operator="lessThan">
      <formula>0</formula>
    </cfRule>
  </conditionalFormatting>
  <conditionalFormatting sqref="D8">
    <cfRule type="cellIs" dxfId="1502" priority="1470" operator="lessThan">
      <formula>0</formula>
    </cfRule>
  </conditionalFormatting>
  <conditionalFormatting sqref="D8">
    <cfRule type="cellIs" dxfId="1501" priority="1469" operator="lessThan">
      <formula>0</formula>
    </cfRule>
  </conditionalFormatting>
  <conditionalFormatting sqref="D8">
    <cfRule type="cellIs" dxfId="1500" priority="1468" operator="lessThan">
      <formula>0</formula>
    </cfRule>
  </conditionalFormatting>
  <conditionalFormatting sqref="D8">
    <cfRule type="cellIs" dxfId="1499" priority="1467" operator="lessThan">
      <formula>0</formula>
    </cfRule>
  </conditionalFormatting>
  <conditionalFormatting sqref="D9">
    <cfRule type="cellIs" dxfId="1498" priority="1466" operator="lessThan">
      <formula>0</formula>
    </cfRule>
  </conditionalFormatting>
  <conditionalFormatting sqref="D8">
    <cfRule type="cellIs" dxfId="1497" priority="1465" operator="lessThan">
      <formula>0</formula>
    </cfRule>
  </conditionalFormatting>
  <conditionalFormatting sqref="D8">
    <cfRule type="cellIs" dxfId="1496" priority="1464" operator="lessThan">
      <formula>0</formula>
    </cfRule>
  </conditionalFormatting>
  <conditionalFormatting sqref="D8">
    <cfRule type="cellIs" dxfId="1495" priority="1463" operator="lessThan">
      <formula>0</formula>
    </cfRule>
  </conditionalFormatting>
  <conditionalFormatting sqref="D8">
    <cfRule type="cellIs" dxfId="1494" priority="1462" operator="lessThan">
      <formula>0</formula>
    </cfRule>
  </conditionalFormatting>
  <conditionalFormatting sqref="D8">
    <cfRule type="cellIs" dxfId="1493" priority="1461" operator="lessThan">
      <formula>0</formula>
    </cfRule>
  </conditionalFormatting>
  <conditionalFormatting sqref="D9">
    <cfRule type="cellIs" dxfId="1492" priority="1460" operator="lessThan">
      <formula>0</formula>
    </cfRule>
  </conditionalFormatting>
  <conditionalFormatting sqref="D8">
    <cfRule type="cellIs" dxfId="1491" priority="1459" operator="lessThan">
      <formula>0</formula>
    </cfRule>
  </conditionalFormatting>
  <conditionalFormatting sqref="D8">
    <cfRule type="cellIs" dxfId="1490" priority="1458" operator="lessThan">
      <formula>0</formula>
    </cfRule>
  </conditionalFormatting>
  <conditionalFormatting sqref="D8">
    <cfRule type="cellIs" dxfId="1489" priority="1457" operator="lessThan">
      <formula>0</formula>
    </cfRule>
  </conditionalFormatting>
  <conditionalFormatting sqref="D8">
    <cfRule type="cellIs" dxfId="1488" priority="1456" operator="lessThan">
      <formula>0</formula>
    </cfRule>
  </conditionalFormatting>
  <conditionalFormatting sqref="D8">
    <cfRule type="cellIs" dxfId="1487" priority="1455" operator="lessThan">
      <formula>0</formula>
    </cfRule>
  </conditionalFormatting>
  <conditionalFormatting sqref="D8">
    <cfRule type="cellIs" dxfId="1486" priority="1454" operator="lessThan">
      <formula>0</formula>
    </cfRule>
  </conditionalFormatting>
  <conditionalFormatting sqref="D9">
    <cfRule type="cellIs" dxfId="1485" priority="1453" operator="lessThan">
      <formula>0</formula>
    </cfRule>
  </conditionalFormatting>
  <conditionalFormatting sqref="D9">
    <cfRule type="cellIs" dxfId="1484" priority="1452" operator="lessThan">
      <formula>0</formula>
    </cfRule>
  </conditionalFormatting>
  <conditionalFormatting sqref="D9">
    <cfRule type="cellIs" dxfId="1483" priority="1451" operator="lessThan">
      <formula>0</formula>
    </cfRule>
  </conditionalFormatting>
  <conditionalFormatting sqref="D8">
    <cfRule type="cellIs" dxfId="1482" priority="1450" operator="lessThan">
      <formula>0</formula>
    </cfRule>
  </conditionalFormatting>
  <conditionalFormatting sqref="D9">
    <cfRule type="cellIs" dxfId="1481" priority="1449" operator="lessThan">
      <formula>0</formula>
    </cfRule>
  </conditionalFormatting>
  <conditionalFormatting sqref="D9">
    <cfRule type="cellIs" dxfId="1480" priority="1448" operator="lessThan">
      <formula>0</formula>
    </cfRule>
  </conditionalFormatting>
  <conditionalFormatting sqref="D8">
    <cfRule type="cellIs" dxfId="1479" priority="1447" operator="lessThan">
      <formula>0</formula>
    </cfRule>
  </conditionalFormatting>
  <conditionalFormatting sqref="D9">
    <cfRule type="cellIs" dxfId="1478" priority="1446" operator="lessThan">
      <formula>0</formula>
    </cfRule>
  </conditionalFormatting>
  <conditionalFormatting sqref="D8">
    <cfRule type="cellIs" dxfId="1477" priority="1445" operator="lessThan">
      <formula>0</formula>
    </cfRule>
  </conditionalFormatting>
  <conditionalFormatting sqref="D8">
    <cfRule type="cellIs" dxfId="1476" priority="1444" operator="lessThan">
      <formula>0</formula>
    </cfRule>
  </conditionalFormatting>
  <conditionalFormatting sqref="D9">
    <cfRule type="cellIs" dxfId="1475" priority="1443" operator="lessThan">
      <formula>0</formula>
    </cfRule>
  </conditionalFormatting>
  <conditionalFormatting sqref="D9">
    <cfRule type="cellIs" dxfId="1474" priority="1442" operator="lessThan">
      <formula>0</formula>
    </cfRule>
  </conditionalFormatting>
  <conditionalFormatting sqref="D8">
    <cfRule type="cellIs" dxfId="1473" priority="1441" operator="lessThan">
      <formula>0</formula>
    </cfRule>
  </conditionalFormatting>
  <conditionalFormatting sqref="D9">
    <cfRule type="cellIs" dxfId="1472" priority="1440" operator="lessThan">
      <formula>0</formula>
    </cfRule>
  </conditionalFormatting>
  <conditionalFormatting sqref="D8">
    <cfRule type="cellIs" dxfId="1471" priority="1439" operator="lessThan">
      <formula>0</formula>
    </cfRule>
  </conditionalFormatting>
  <conditionalFormatting sqref="D8">
    <cfRule type="cellIs" dxfId="1470" priority="1438" operator="lessThan">
      <formula>0</formula>
    </cfRule>
  </conditionalFormatting>
  <conditionalFormatting sqref="D9">
    <cfRule type="cellIs" dxfId="1469" priority="1437" operator="lessThan">
      <formula>0</formula>
    </cfRule>
  </conditionalFormatting>
  <conditionalFormatting sqref="D8">
    <cfRule type="cellIs" dxfId="1468" priority="1436" operator="lessThan">
      <formula>0</formula>
    </cfRule>
  </conditionalFormatting>
  <conditionalFormatting sqref="D8">
    <cfRule type="cellIs" dxfId="1467" priority="1435" operator="lessThan">
      <formula>0</formula>
    </cfRule>
  </conditionalFormatting>
  <conditionalFormatting sqref="D8">
    <cfRule type="cellIs" dxfId="1466" priority="1434" operator="lessThan">
      <formula>0</formula>
    </cfRule>
  </conditionalFormatting>
  <conditionalFormatting sqref="D9">
    <cfRule type="cellIs" dxfId="1465" priority="1433" operator="lessThan">
      <formula>0</formula>
    </cfRule>
  </conditionalFormatting>
  <conditionalFormatting sqref="D9">
    <cfRule type="cellIs" dxfId="1464" priority="1432" operator="lessThan">
      <formula>0</formula>
    </cfRule>
  </conditionalFormatting>
  <conditionalFormatting sqref="D8">
    <cfRule type="cellIs" dxfId="1463" priority="1431" operator="lessThan">
      <formula>0</formula>
    </cfRule>
  </conditionalFormatting>
  <conditionalFormatting sqref="D9">
    <cfRule type="cellIs" dxfId="1462" priority="1430" operator="lessThan">
      <formula>0</formula>
    </cfRule>
  </conditionalFormatting>
  <conditionalFormatting sqref="D8">
    <cfRule type="cellIs" dxfId="1461" priority="1429" operator="lessThan">
      <formula>0</formula>
    </cfRule>
  </conditionalFormatting>
  <conditionalFormatting sqref="D8">
    <cfRule type="cellIs" dxfId="1460" priority="1428" operator="lessThan">
      <formula>0</formula>
    </cfRule>
  </conditionalFormatting>
  <conditionalFormatting sqref="D9">
    <cfRule type="cellIs" dxfId="1459" priority="1427" operator="lessThan">
      <formula>0</formula>
    </cfRule>
  </conditionalFormatting>
  <conditionalFormatting sqref="D8">
    <cfRule type="cellIs" dxfId="1458" priority="1426" operator="lessThan">
      <formula>0</formula>
    </cfRule>
  </conditionalFormatting>
  <conditionalFormatting sqref="D8">
    <cfRule type="cellIs" dxfId="1457" priority="1425" operator="lessThan">
      <formula>0</formula>
    </cfRule>
  </conditionalFormatting>
  <conditionalFormatting sqref="D8">
    <cfRule type="cellIs" dxfId="1456" priority="1424" operator="lessThan">
      <formula>0</formula>
    </cfRule>
  </conditionalFormatting>
  <conditionalFormatting sqref="D9">
    <cfRule type="cellIs" dxfId="1455" priority="1423" operator="lessThan">
      <formula>0</formula>
    </cfRule>
  </conditionalFormatting>
  <conditionalFormatting sqref="D8">
    <cfRule type="cellIs" dxfId="1454" priority="1422" operator="lessThan">
      <formula>0</formula>
    </cfRule>
  </conditionalFormatting>
  <conditionalFormatting sqref="D8">
    <cfRule type="cellIs" dxfId="1453" priority="1421" operator="lessThan">
      <formula>0</formula>
    </cfRule>
  </conditionalFormatting>
  <conditionalFormatting sqref="D8">
    <cfRule type="cellIs" dxfId="1452" priority="1420" operator="lessThan">
      <formula>0</formula>
    </cfRule>
  </conditionalFormatting>
  <conditionalFormatting sqref="D8">
    <cfRule type="cellIs" dxfId="1451" priority="1419" operator="lessThan">
      <formula>0</formula>
    </cfRule>
  </conditionalFormatting>
  <conditionalFormatting sqref="D9">
    <cfRule type="cellIs" dxfId="1450" priority="1418" operator="lessThan">
      <formula>0</formula>
    </cfRule>
  </conditionalFormatting>
  <conditionalFormatting sqref="D9">
    <cfRule type="cellIs" dxfId="1449" priority="1417" operator="lessThan">
      <formula>0</formula>
    </cfRule>
  </conditionalFormatting>
  <conditionalFormatting sqref="D8">
    <cfRule type="cellIs" dxfId="1448" priority="1416" operator="lessThan">
      <formula>0</formula>
    </cfRule>
  </conditionalFormatting>
  <conditionalFormatting sqref="D9">
    <cfRule type="cellIs" dxfId="1447" priority="1415" operator="lessThan">
      <formula>0</formula>
    </cfRule>
  </conditionalFormatting>
  <conditionalFormatting sqref="D8">
    <cfRule type="cellIs" dxfId="1446" priority="1414" operator="lessThan">
      <formula>0</formula>
    </cfRule>
  </conditionalFormatting>
  <conditionalFormatting sqref="D8">
    <cfRule type="cellIs" dxfId="1445" priority="1413" operator="lessThan">
      <formula>0</formula>
    </cfRule>
  </conditionalFormatting>
  <conditionalFormatting sqref="D9">
    <cfRule type="cellIs" dxfId="1444" priority="1412" operator="lessThan">
      <formula>0</formula>
    </cfRule>
  </conditionalFormatting>
  <conditionalFormatting sqref="D8">
    <cfRule type="cellIs" dxfId="1443" priority="1411" operator="lessThan">
      <formula>0</formula>
    </cfRule>
  </conditionalFormatting>
  <conditionalFormatting sqref="D8">
    <cfRule type="cellIs" dxfId="1442" priority="1410" operator="lessThan">
      <formula>0</formula>
    </cfRule>
  </conditionalFormatting>
  <conditionalFormatting sqref="D8">
    <cfRule type="cellIs" dxfId="1441" priority="1409" operator="lessThan">
      <formula>0</formula>
    </cfRule>
  </conditionalFormatting>
  <conditionalFormatting sqref="D9">
    <cfRule type="cellIs" dxfId="1440" priority="1408" operator="lessThan">
      <formula>0</formula>
    </cfRule>
  </conditionalFormatting>
  <conditionalFormatting sqref="D8">
    <cfRule type="cellIs" dxfId="1439" priority="1407" operator="lessThan">
      <formula>0</formula>
    </cfRule>
  </conditionalFormatting>
  <conditionalFormatting sqref="D8">
    <cfRule type="cellIs" dxfId="1438" priority="1406" operator="lessThan">
      <formula>0</formula>
    </cfRule>
  </conditionalFormatting>
  <conditionalFormatting sqref="D8">
    <cfRule type="cellIs" dxfId="1437" priority="1405" operator="lessThan">
      <formula>0</formula>
    </cfRule>
  </conditionalFormatting>
  <conditionalFormatting sqref="D8">
    <cfRule type="cellIs" dxfId="1436" priority="1404" operator="lessThan">
      <formula>0</formula>
    </cfRule>
  </conditionalFormatting>
  <conditionalFormatting sqref="D9">
    <cfRule type="cellIs" dxfId="1435" priority="1403" operator="lessThan">
      <formula>0</formula>
    </cfRule>
  </conditionalFormatting>
  <conditionalFormatting sqref="D8">
    <cfRule type="cellIs" dxfId="1434" priority="1402" operator="lessThan">
      <formula>0</formula>
    </cfRule>
  </conditionalFormatting>
  <conditionalFormatting sqref="D8">
    <cfRule type="cellIs" dxfId="1433" priority="1401" operator="lessThan">
      <formula>0</formula>
    </cfRule>
  </conditionalFormatting>
  <conditionalFormatting sqref="D8">
    <cfRule type="cellIs" dxfId="1432" priority="1400" operator="lessThan">
      <formula>0</formula>
    </cfRule>
  </conditionalFormatting>
  <conditionalFormatting sqref="D8">
    <cfRule type="cellIs" dxfId="1431" priority="1399" operator="lessThan">
      <formula>0</formula>
    </cfRule>
  </conditionalFormatting>
  <conditionalFormatting sqref="D8">
    <cfRule type="cellIs" dxfId="1430" priority="1398" operator="lessThan">
      <formula>0</formula>
    </cfRule>
  </conditionalFormatting>
  <conditionalFormatting sqref="D9">
    <cfRule type="cellIs" dxfId="1429" priority="1397" operator="lessThan">
      <formula>0</formula>
    </cfRule>
  </conditionalFormatting>
  <conditionalFormatting sqref="D9">
    <cfRule type="cellIs" dxfId="1428" priority="1396" operator="lessThan">
      <formula>0</formula>
    </cfRule>
  </conditionalFormatting>
  <conditionalFormatting sqref="D8">
    <cfRule type="cellIs" dxfId="1427" priority="1395" operator="lessThan">
      <formula>0</formula>
    </cfRule>
  </conditionalFormatting>
  <conditionalFormatting sqref="D9">
    <cfRule type="cellIs" dxfId="1426" priority="1394" operator="lessThan">
      <formula>0</formula>
    </cfRule>
  </conditionalFormatting>
  <conditionalFormatting sqref="D8">
    <cfRule type="cellIs" dxfId="1425" priority="1393" operator="lessThan">
      <formula>0</formula>
    </cfRule>
  </conditionalFormatting>
  <conditionalFormatting sqref="D8">
    <cfRule type="cellIs" dxfId="1424" priority="1392" operator="lessThan">
      <formula>0</formula>
    </cfRule>
  </conditionalFormatting>
  <conditionalFormatting sqref="D9">
    <cfRule type="cellIs" dxfId="1423" priority="1391" operator="lessThan">
      <formula>0</formula>
    </cfRule>
  </conditionalFormatting>
  <conditionalFormatting sqref="D8">
    <cfRule type="cellIs" dxfId="1422" priority="1390" operator="lessThan">
      <formula>0</formula>
    </cfRule>
  </conditionalFormatting>
  <conditionalFormatting sqref="D8">
    <cfRule type="cellIs" dxfId="1421" priority="1389" operator="lessThan">
      <formula>0</formula>
    </cfRule>
  </conditionalFormatting>
  <conditionalFormatting sqref="D8">
    <cfRule type="cellIs" dxfId="1420" priority="1388" operator="lessThan">
      <formula>0</formula>
    </cfRule>
  </conditionalFormatting>
  <conditionalFormatting sqref="D9">
    <cfRule type="cellIs" dxfId="1419" priority="1387" operator="lessThan">
      <formula>0</formula>
    </cfRule>
  </conditionalFormatting>
  <conditionalFormatting sqref="D8">
    <cfRule type="cellIs" dxfId="1418" priority="1386" operator="lessThan">
      <formula>0</formula>
    </cfRule>
  </conditionalFormatting>
  <conditionalFormatting sqref="D8">
    <cfRule type="cellIs" dxfId="1417" priority="1385" operator="lessThan">
      <formula>0</formula>
    </cfRule>
  </conditionalFormatting>
  <conditionalFormatting sqref="D8">
    <cfRule type="cellIs" dxfId="1416" priority="1384" operator="lessThan">
      <formula>0</formula>
    </cfRule>
  </conditionalFormatting>
  <conditionalFormatting sqref="D8">
    <cfRule type="cellIs" dxfId="1415" priority="1383" operator="lessThan">
      <formula>0</formula>
    </cfRule>
  </conditionalFormatting>
  <conditionalFormatting sqref="D9">
    <cfRule type="cellIs" dxfId="1414" priority="1382" operator="lessThan">
      <formula>0</formula>
    </cfRule>
  </conditionalFormatting>
  <conditionalFormatting sqref="D8">
    <cfRule type="cellIs" dxfId="1413" priority="1381" operator="lessThan">
      <formula>0</formula>
    </cfRule>
  </conditionalFormatting>
  <conditionalFormatting sqref="D8">
    <cfRule type="cellIs" dxfId="1412" priority="1380" operator="lessThan">
      <formula>0</formula>
    </cfRule>
  </conditionalFormatting>
  <conditionalFormatting sqref="D8">
    <cfRule type="cellIs" dxfId="1411" priority="1379" operator="lessThan">
      <formula>0</formula>
    </cfRule>
  </conditionalFormatting>
  <conditionalFormatting sqref="D8">
    <cfRule type="cellIs" dxfId="1410" priority="1378" operator="lessThan">
      <formula>0</formula>
    </cfRule>
  </conditionalFormatting>
  <conditionalFormatting sqref="D8">
    <cfRule type="cellIs" dxfId="1409" priority="1377" operator="lessThan">
      <formula>0</formula>
    </cfRule>
  </conditionalFormatting>
  <conditionalFormatting sqref="D9">
    <cfRule type="cellIs" dxfId="1408" priority="1376" operator="lessThan">
      <formula>0</formula>
    </cfRule>
  </conditionalFormatting>
  <conditionalFormatting sqref="D8">
    <cfRule type="cellIs" dxfId="1407" priority="1375" operator="lessThan">
      <formula>0</formula>
    </cfRule>
  </conditionalFormatting>
  <conditionalFormatting sqref="D8">
    <cfRule type="cellIs" dxfId="1406" priority="1374" operator="lessThan">
      <formula>0</formula>
    </cfRule>
  </conditionalFormatting>
  <conditionalFormatting sqref="D8">
    <cfRule type="cellIs" dxfId="1405" priority="1373" operator="lessThan">
      <formula>0</formula>
    </cfRule>
  </conditionalFormatting>
  <conditionalFormatting sqref="D8">
    <cfRule type="cellIs" dxfId="1404" priority="1372" operator="lessThan">
      <formula>0</formula>
    </cfRule>
  </conditionalFormatting>
  <conditionalFormatting sqref="D8">
    <cfRule type="cellIs" dxfId="1403" priority="1371" operator="lessThan">
      <formula>0</formula>
    </cfRule>
  </conditionalFormatting>
  <conditionalFormatting sqref="D8">
    <cfRule type="cellIs" dxfId="1402" priority="1370" operator="lessThan">
      <formula>0</formula>
    </cfRule>
  </conditionalFormatting>
  <conditionalFormatting sqref="D9">
    <cfRule type="cellIs" dxfId="1401" priority="1369" operator="lessThan">
      <formula>0</formula>
    </cfRule>
  </conditionalFormatting>
  <conditionalFormatting sqref="D9">
    <cfRule type="cellIs" dxfId="1400" priority="1368" operator="lessThan">
      <formula>0</formula>
    </cfRule>
  </conditionalFormatting>
  <conditionalFormatting sqref="D8">
    <cfRule type="cellIs" dxfId="1399" priority="1367" operator="lessThan">
      <formula>0</formula>
    </cfRule>
  </conditionalFormatting>
  <conditionalFormatting sqref="D9">
    <cfRule type="cellIs" dxfId="1398" priority="1366" operator="lessThan">
      <formula>0</formula>
    </cfRule>
  </conditionalFormatting>
  <conditionalFormatting sqref="D8">
    <cfRule type="cellIs" dxfId="1397" priority="1365" operator="lessThan">
      <formula>0</formula>
    </cfRule>
  </conditionalFormatting>
  <conditionalFormatting sqref="D8">
    <cfRule type="cellIs" dxfId="1396" priority="1364" operator="lessThan">
      <formula>0</formula>
    </cfRule>
  </conditionalFormatting>
  <conditionalFormatting sqref="D9">
    <cfRule type="cellIs" dxfId="1395" priority="1363" operator="lessThan">
      <formula>0</formula>
    </cfRule>
  </conditionalFormatting>
  <conditionalFormatting sqref="D8">
    <cfRule type="cellIs" dxfId="1394" priority="1362" operator="lessThan">
      <formula>0</formula>
    </cfRule>
  </conditionalFormatting>
  <conditionalFormatting sqref="D8">
    <cfRule type="cellIs" dxfId="1393" priority="1361" operator="lessThan">
      <formula>0</formula>
    </cfRule>
  </conditionalFormatting>
  <conditionalFormatting sqref="D8">
    <cfRule type="cellIs" dxfId="1392" priority="1360" operator="lessThan">
      <formula>0</formula>
    </cfRule>
  </conditionalFormatting>
  <conditionalFormatting sqref="D9">
    <cfRule type="cellIs" dxfId="1391" priority="1359" operator="lessThan">
      <formula>0</formula>
    </cfRule>
  </conditionalFormatting>
  <conditionalFormatting sqref="D8">
    <cfRule type="cellIs" dxfId="1390" priority="1358" operator="lessThan">
      <formula>0</formula>
    </cfRule>
  </conditionalFormatting>
  <conditionalFormatting sqref="D8">
    <cfRule type="cellIs" dxfId="1389" priority="1357" operator="lessThan">
      <formula>0</formula>
    </cfRule>
  </conditionalFormatting>
  <conditionalFormatting sqref="D8">
    <cfRule type="cellIs" dxfId="1388" priority="1356" operator="lessThan">
      <formula>0</formula>
    </cfRule>
  </conditionalFormatting>
  <conditionalFormatting sqref="D8">
    <cfRule type="cellIs" dxfId="1387" priority="1355" operator="lessThan">
      <formula>0</formula>
    </cfRule>
  </conditionalFormatting>
  <conditionalFormatting sqref="D9">
    <cfRule type="cellIs" dxfId="1386" priority="1354" operator="lessThan">
      <formula>0</formula>
    </cfRule>
  </conditionalFormatting>
  <conditionalFormatting sqref="D8">
    <cfRule type="cellIs" dxfId="1385" priority="1353" operator="lessThan">
      <formula>0</formula>
    </cfRule>
  </conditionalFormatting>
  <conditionalFormatting sqref="D8">
    <cfRule type="cellIs" dxfId="1384" priority="1352" operator="lessThan">
      <formula>0</formula>
    </cfRule>
  </conditionalFormatting>
  <conditionalFormatting sqref="D8">
    <cfRule type="cellIs" dxfId="1383" priority="1351" operator="lessThan">
      <formula>0</formula>
    </cfRule>
  </conditionalFormatting>
  <conditionalFormatting sqref="D8">
    <cfRule type="cellIs" dxfId="1382" priority="1350" operator="lessThan">
      <formula>0</formula>
    </cfRule>
  </conditionalFormatting>
  <conditionalFormatting sqref="D8">
    <cfRule type="cellIs" dxfId="1381" priority="1349" operator="lessThan">
      <formula>0</formula>
    </cfRule>
  </conditionalFormatting>
  <conditionalFormatting sqref="D9">
    <cfRule type="cellIs" dxfId="1380" priority="1348" operator="lessThan">
      <formula>0</formula>
    </cfRule>
  </conditionalFormatting>
  <conditionalFormatting sqref="D8">
    <cfRule type="cellIs" dxfId="1379" priority="1347" operator="lessThan">
      <formula>0</formula>
    </cfRule>
  </conditionalFormatting>
  <conditionalFormatting sqref="D8">
    <cfRule type="cellIs" dxfId="1378" priority="1346" operator="lessThan">
      <formula>0</formula>
    </cfRule>
  </conditionalFormatting>
  <conditionalFormatting sqref="D8">
    <cfRule type="cellIs" dxfId="1377" priority="1345" operator="lessThan">
      <formula>0</formula>
    </cfRule>
  </conditionalFormatting>
  <conditionalFormatting sqref="D8">
    <cfRule type="cellIs" dxfId="1376" priority="1344" operator="lessThan">
      <formula>0</formula>
    </cfRule>
  </conditionalFormatting>
  <conditionalFormatting sqref="D8">
    <cfRule type="cellIs" dxfId="1375" priority="1343" operator="lessThan">
      <formula>0</formula>
    </cfRule>
  </conditionalFormatting>
  <conditionalFormatting sqref="D8">
    <cfRule type="cellIs" dxfId="1374" priority="1342" operator="lessThan">
      <formula>0</formula>
    </cfRule>
  </conditionalFormatting>
  <conditionalFormatting sqref="D9">
    <cfRule type="cellIs" dxfId="1373" priority="1341" operator="lessThan">
      <formula>0</formula>
    </cfRule>
  </conditionalFormatting>
  <conditionalFormatting sqref="D8">
    <cfRule type="cellIs" dxfId="1372" priority="1340" operator="lessThan">
      <formula>0</formula>
    </cfRule>
  </conditionalFormatting>
  <conditionalFormatting sqref="D8">
    <cfRule type="cellIs" dxfId="1371" priority="1339" operator="lessThan">
      <formula>0</formula>
    </cfRule>
  </conditionalFormatting>
  <conditionalFormatting sqref="D8">
    <cfRule type="cellIs" dxfId="1370" priority="1338" operator="lessThan">
      <formula>0</formula>
    </cfRule>
  </conditionalFormatting>
  <conditionalFormatting sqref="D8">
    <cfRule type="cellIs" dxfId="1369" priority="1337" operator="lessThan">
      <formula>0</formula>
    </cfRule>
  </conditionalFormatting>
  <conditionalFormatting sqref="D8">
    <cfRule type="cellIs" dxfId="1368" priority="1336" operator="lessThan">
      <formula>0</formula>
    </cfRule>
  </conditionalFormatting>
  <conditionalFormatting sqref="D8">
    <cfRule type="cellIs" dxfId="1367" priority="1335" operator="lessThan">
      <formula>0</formula>
    </cfRule>
  </conditionalFormatting>
  <conditionalFormatting sqref="D8">
    <cfRule type="cellIs" dxfId="1366" priority="1334" operator="lessThan">
      <formula>0</formula>
    </cfRule>
  </conditionalFormatting>
  <conditionalFormatting sqref="D11">
    <cfRule type="cellIs" dxfId="1365" priority="1333" operator="lessThan">
      <formula>0</formula>
    </cfRule>
  </conditionalFormatting>
  <conditionalFormatting sqref="D11">
    <cfRule type="cellIs" dxfId="1364" priority="1332" operator="lessThan">
      <formula>0</formula>
    </cfRule>
  </conditionalFormatting>
  <conditionalFormatting sqref="D11">
    <cfRule type="cellIs" dxfId="1363" priority="1331" operator="lessThan">
      <formula>0</formula>
    </cfRule>
  </conditionalFormatting>
  <conditionalFormatting sqref="D11">
    <cfRule type="cellIs" dxfId="1362" priority="1330" operator="lessThan">
      <formula>0</formula>
    </cfRule>
  </conditionalFormatting>
  <conditionalFormatting sqref="D11">
    <cfRule type="cellIs" dxfId="1361" priority="1329" operator="lessThan">
      <formula>0</formula>
    </cfRule>
  </conditionalFormatting>
  <conditionalFormatting sqref="D10">
    <cfRule type="cellIs" dxfId="1360" priority="1328" operator="lessThan">
      <formula>0</formula>
    </cfRule>
  </conditionalFormatting>
  <conditionalFormatting sqref="D11">
    <cfRule type="cellIs" dxfId="1359" priority="1327" operator="lessThan">
      <formula>0</formula>
    </cfRule>
  </conditionalFormatting>
  <conditionalFormatting sqref="D11">
    <cfRule type="cellIs" dxfId="1358" priority="1326" operator="lessThan">
      <formula>0</formula>
    </cfRule>
  </conditionalFormatting>
  <conditionalFormatting sqref="D11">
    <cfRule type="cellIs" dxfId="1357" priority="1325" operator="lessThan">
      <formula>0</formula>
    </cfRule>
  </conditionalFormatting>
  <conditionalFormatting sqref="D11">
    <cfRule type="cellIs" dxfId="1356" priority="1324" operator="lessThan">
      <formula>0</formula>
    </cfRule>
  </conditionalFormatting>
  <conditionalFormatting sqref="D10">
    <cfRule type="cellIs" dxfId="1355" priority="1323" operator="lessThan">
      <formula>0</formula>
    </cfRule>
  </conditionalFormatting>
  <conditionalFormatting sqref="D11">
    <cfRule type="cellIs" dxfId="1354" priority="1322" operator="lessThan">
      <formula>0</formula>
    </cfRule>
  </conditionalFormatting>
  <conditionalFormatting sqref="D11">
    <cfRule type="cellIs" dxfId="1353" priority="1321" operator="lessThan">
      <formula>0</formula>
    </cfRule>
  </conditionalFormatting>
  <conditionalFormatting sqref="D11">
    <cfRule type="cellIs" dxfId="1352" priority="1320" operator="lessThan">
      <formula>0</formula>
    </cfRule>
  </conditionalFormatting>
  <conditionalFormatting sqref="D10">
    <cfRule type="cellIs" dxfId="1351" priority="1319" operator="lessThan">
      <formula>0</formula>
    </cfRule>
  </conditionalFormatting>
  <conditionalFormatting sqref="D11">
    <cfRule type="cellIs" dxfId="1350" priority="1318" operator="lessThan">
      <formula>0</formula>
    </cfRule>
  </conditionalFormatting>
  <conditionalFormatting sqref="D11">
    <cfRule type="cellIs" dxfId="1349" priority="1317" operator="lessThan">
      <formula>0</formula>
    </cfRule>
  </conditionalFormatting>
  <conditionalFormatting sqref="D10">
    <cfRule type="cellIs" dxfId="1348" priority="1316" operator="lessThan">
      <formula>0</formula>
    </cfRule>
  </conditionalFormatting>
  <conditionalFormatting sqref="D11">
    <cfRule type="cellIs" dxfId="1347" priority="1315" operator="lessThan">
      <formula>0</formula>
    </cfRule>
  </conditionalFormatting>
  <conditionalFormatting sqref="D10">
    <cfRule type="cellIs" dxfId="1346" priority="1314" operator="lessThan">
      <formula>0</formula>
    </cfRule>
  </conditionalFormatting>
  <conditionalFormatting sqref="D10">
    <cfRule type="cellIs" dxfId="1345" priority="1313" operator="lessThan">
      <formula>0</formula>
    </cfRule>
  </conditionalFormatting>
  <conditionalFormatting sqref="D11">
    <cfRule type="cellIs" dxfId="1344" priority="1312" operator="lessThan">
      <formula>0</formula>
    </cfRule>
  </conditionalFormatting>
  <conditionalFormatting sqref="D11">
    <cfRule type="cellIs" dxfId="1343" priority="1311" operator="lessThan">
      <formula>0</formula>
    </cfRule>
  </conditionalFormatting>
  <conditionalFormatting sqref="D11">
    <cfRule type="cellIs" dxfId="1342" priority="1310" operator="lessThan">
      <formula>0</formula>
    </cfRule>
  </conditionalFormatting>
  <conditionalFormatting sqref="D11">
    <cfRule type="cellIs" dxfId="1341" priority="1309" operator="lessThan">
      <formula>0</formula>
    </cfRule>
  </conditionalFormatting>
  <conditionalFormatting sqref="D10">
    <cfRule type="cellIs" dxfId="1340" priority="1308" operator="lessThan">
      <formula>0</formula>
    </cfRule>
  </conditionalFormatting>
  <conditionalFormatting sqref="D11">
    <cfRule type="cellIs" dxfId="1339" priority="1307" operator="lessThan">
      <formula>0</formula>
    </cfRule>
  </conditionalFormatting>
  <conditionalFormatting sqref="D11">
    <cfRule type="cellIs" dxfId="1338" priority="1306" operator="lessThan">
      <formula>0</formula>
    </cfRule>
  </conditionalFormatting>
  <conditionalFormatting sqref="D11">
    <cfRule type="cellIs" dxfId="1337" priority="1305" operator="lessThan">
      <formula>0</formula>
    </cfRule>
  </conditionalFormatting>
  <conditionalFormatting sqref="D10">
    <cfRule type="cellIs" dxfId="1336" priority="1304" operator="lessThan">
      <formula>0</formula>
    </cfRule>
  </conditionalFormatting>
  <conditionalFormatting sqref="D11">
    <cfRule type="cellIs" dxfId="1335" priority="1303" operator="lessThan">
      <formula>0</formula>
    </cfRule>
  </conditionalFormatting>
  <conditionalFormatting sqref="D11">
    <cfRule type="cellIs" dxfId="1334" priority="1302" operator="lessThan">
      <formula>0</formula>
    </cfRule>
  </conditionalFormatting>
  <conditionalFormatting sqref="D10">
    <cfRule type="cellIs" dxfId="1333" priority="1301" operator="lessThan">
      <formula>0</formula>
    </cfRule>
  </conditionalFormatting>
  <conditionalFormatting sqref="D11">
    <cfRule type="cellIs" dxfId="1332" priority="1300" operator="lessThan">
      <formula>0</formula>
    </cfRule>
  </conditionalFormatting>
  <conditionalFormatting sqref="D10">
    <cfRule type="cellIs" dxfId="1331" priority="1299" operator="lessThan">
      <formula>0</formula>
    </cfRule>
  </conditionalFormatting>
  <conditionalFormatting sqref="D10">
    <cfRule type="cellIs" dxfId="1330" priority="1298" operator="lessThan">
      <formula>0</formula>
    </cfRule>
  </conditionalFormatting>
  <conditionalFormatting sqref="D11">
    <cfRule type="cellIs" dxfId="1329" priority="1297" operator="lessThan">
      <formula>0</formula>
    </cfRule>
  </conditionalFormatting>
  <conditionalFormatting sqref="D11">
    <cfRule type="cellIs" dxfId="1328" priority="1296" operator="lessThan">
      <formula>0</formula>
    </cfRule>
  </conditionalFormatting>
  <conditionalFormatting sqref="D11">
    <cfRule type="cellIs" dxfId="1327" priority="1295" operator="lessThan">
      <formula>0</formula>
    </cfRule>
  </conditionalFormatting>
  <conditionalFormatting sqref="D10">
    <cfRule type="cellIs" dxfId="1326" priority="1294" operator="lessThan">
      <formula>0</formula>
    </cfRule>
  </conditionalFormatting>
  <conditionalFormatting sqref="D11">
    <cfRule type="cellIs" dxfId="1325" priority="1293" operator="lessThan">
      <formula>0</formula>
    </cfRule>
  </conditionalFormatting>
  <conditionalFormatting sqref="D11">
    <cfRule type="cellIs" dxfId="1324" priority="1292" operator="lessThan">
      <formula>0</formula>
    </cfRule>
  </conditionalFormatting>
  <conditionalFormatting sqref="D10">
    <cfRule type="cellIs" dxfId="1323" priority="1291" operator="lessThan">
      <formula>0</formula>
    </cfRule>
  </conditionalFormatting>
  <conditionalFormatting sqref="D11">
    <cfRule type="cellIs" dxfId="1322" priority="1290" operator="lessThan">
      <formula>0</formula>
    </cfRule>
  </conditionalFormatting>
  <conditionalFormatting sqref="D10">
    <cfRule type="cellIs" dxfId="1321" priority="1289" operator="lessThan">
      <formula>0</formula>
    </cfRule>
  </conditionalFormatting>
  <conditionalFormatting sqref="D10">
    <cfRule type="cellIs" dxfId="1320" priority="1288" operator="lessThan">
      <formula>0</formula>
    </cfRule>
  </conditionalFormatting>
  <conditionalFormatting sqref="D11">
    <cfRule type="cellIs" dxfId="1319" priority="1287" operator="lessThan">
      <formula>0</formula>
    </cfRule>
  </conditionalFormatting>
  <conditionalFormatting sqref="D11">
    <cfRule type="cellIs" dxfId="1318" priority="1286" operator="lessThan">
      <formula>0</formula>
    </cfRule>
  </conditionalFormatting>
  <conditionalFormatting sqref="D10">
    <cfRule type="cellIs" dxfId="1317" priority="1285" operator="lessThan">
      <formula>0</formula>
    </cfRule>
  </conditionalFormatting>
  <conditionalFormatting sqref="D11">
    <cfRule type="cellIs" dxfId="1316" priority="1284" operator="lessThan">
      <formula>0</formula>
    </cfRule>
  </conditionalFormatting>
  <conditionalFormatting sqref="D10">
    <cfRule type="cellIs" dxfId="1315" priority="1283" operator="lessThan">
      <formula>0</formula>
    </cfRule>
  </conditionalFormatting>
  <conditionalFormatting sqref="D10">
    <cfRule type="cellIs" dxfId="1314" priority="1282" operator="lessThan">
      <formula>0</formula>
    </cfRule>
  </conditionalFormatting>
  <conditionalFormatting sqref="D11">
    <cfRule type="cellIs" dxfId="1313" priority="1281" operator="lessThan">
      <formula>0</formula>
    </cfRule>
  </conditionalFormatting>
  <conditionalFormatting sqref="D10">
    <cfRule type="cellIs" dxfId="1312" priority="1280" operator="lessThan">
      <formula>0</formula>
    </cfRule>
  </conditionalFormatting>
  <conditionalFormatting sqref="D10">
    <cfRule type="cellIs" dxfId="1311" priority="1279" operator="lessThan">
      <formula>0</formula>
    </cfRule>
  </conditionalFormatting>
  <conditionalFormatting sqref="D10">
    <cfRule type="cellIs" dxfId="1310" priority="1278" operator="lessThan">
      <formula>0</formula>
    </cfRule>
  </conditionalFormatting>
  <conditionalFormatting sqref="D11">
    <cfRule type="cellIs" dxfId="1309" priority="1277" operator="lessThan">
      <formula>0</formula>
    </cfRule>
  </conditionalFormatting>
  <conditionalFormatting sqref="D11">
    <cfRule type="cellIs" dxfId="1308" priority="1276" operator="lessThan">
      <formula>0</formula>
    </cfRule>
  </conditionalFormatting>
  <conditionalFormatting sqref="D11">
    <cfRule type="cellIs" dxfId="1307" priority="1275" operator="lessThan">
      <formula>0</formula>
    </cfRule>
  </conditionalFormatting>
  <conditionalFormatting sqref="D11">
    <cfRule type="cellIs" dxfId="1306" priority="1274" operator="lessThan">
      <formula>0</formula>
    </cfRule>
  </conditionalFormatting>
  <conditionalFormatting sqref="D10">
    <cfRule type="cellIs" dxfId="1305" priority="1273" operator="lessThan">
      <formula>0</formula>
    </cfRule>
  </conditionalFormatting>
  <conditionalFormatting sqref="D11">
    <cfRule type="cellIs" dxfId="1304" priority="1272" operator="lessThan">
      <formula>0</formula>
    </cfRule>
  </conditionalFormatting>
  <conditionalFormatting sqref="D11">
    <cfRule type="cellIs" dxfId="1303" priority="1271" operator="lessThan">
      <formula>0</formula>
    </cfRule>
  </conditionalFormatting>
  <conditionalFormatting sqref="D11">
    <cfRule type="cellIs" dxfId="1302" priority="1270" operator="lessThan">
      <formula>0</formula>
    </cfRule>
  </conditionalFormatting>
  <conditionalFormatting sqref="D10">
    <cfRule type="cellIs" dxfId="1301" priority="1269" operator="lessThan">
      <formula>0</formula>
    </cfRule>
  </conditionalFormatting>
  <conditionalFormatting sqref="D11">
    <cfRule type="cellIs" dxfId="1300" priority="1268" operator="lessThan">
      <formula>0</formula>
    </cfRule>
  </conditionalFormatting>
  <conditionalFormatting sqref="D11">
    <cfRule type="cellIs" dxfId="1299" priority="1267" operator="lessThan">
      <formula>0</formula>
    </cfRule>
  </conditionalFormatting>
  <conditionalFormatting sqref="D10">
    <cfRule type="cellIs" dxfId="1298" priority="1266" operator="lessThan">
      <formula>0</formula>
    </cfRule>
  </conditionalFormatting>
  <conditionalFormatting sqref="D11">
    <cfRule type="cellIs" dxfId="1297" priority="1265" operator="lessThan">
      <formula>0</formula>
    </cfRule>
  </conditionalFormatting>
  <conditionalFormatting sqref="D10">
    <cfRule type="cellIs" dxfId="1296" priority="1264" operator="lessThan">
      <formula>0</formula>
    </cfRule>
  </conditionalFormatting>
  <conditionalFormatting sqref="D10">
    <cfRule type="cellIs" dxfId="1295" priority="1263" operator="lessThan">
      <formula>0</formula>
    </cfRule>
  </conditionalFormatting>
  <conditionalFormatting sqref="D11">
    <cfRule type="cellIs" dxfId="1294" priority="1262" operator="lessThan">
      <formula>0</formula>
    </cfRule>
  </conditionalFormatting>
  <conditionalFormatting sqref="D11">
    <cfRule type="cellIs" dxfId="1293" priority="1261" operator="lessThan">
      <formula>0</formula>
    </cfRule>
  </conditionalFormatting>
  <conditionalFormatting sqref="D11">
    <cfRule type="cellIs" dxfId="1292" priority="1260" operator="lessThan">
      <formula>0</formula>
    </cfRule>
  </conditionalFormatting>
  <conditionalFormatting sqref="D10">
    <cfRule type="cellIs" dxfId="1291" priority="1259" operator="lessThan">
      <formula>0</formula>
    </cfRule>
  </conditionalFormatting>
  <conditionalFormatting sqref="D11">
    <cfRule type="cellIs" dxfId="1290" priority="1258" operator="lessThan">
      <formula>0</formula>
    </cfRule>
  </conditionalFormatting>
  <conditionalFormatting sqref="D11">
    <cfRule type="cellIs" dxfId="1289" priority="1257" operator="lessThan">
      <formula>0</formula>
    </cfRule>
  </conditionalFormatting>
  <conditionalFormatting sqref="D10">
    <cfRule type="cellIs" dxfId="1288" priority="1256" operator="lessThan">
      <formula>0</formula>
    </cfRule>
  </conditionalFormatting>
  <conditionalFormatting sqref="D11">
    <cfRule type="cellIs" dxfId="1287" priority="1255" operator="lessThan">
      <formula>0</formula>
    </cfRule>
  </conditionalFormatting>
  <conditionalFormatting sqref="D10">
    <cfRule type="cellIs" dxfId="1286" priority="1254" operator="lessThan">
      <formula>0</formula>
    </cfRule>
  </conditionalFormatting>
  <conditionalFormatting sqref="D10">
    <cfRule type="cellIs" dxfId="1285" priority="1253" operator="lessThan">
      <formula>0</formula>
    </cfRule>
  </conditionalFormatting>
  <conditionalFormatting sqref="D11">
    <cfRule type="cellIs" dxfId="1284" priority="1252" operator="lessThan">
      <formula>0</formula>
    </cfRule>
  </conditionalFormatting>
  <conditionalFormatting sqref="D11">
    <cfRule type="cellIs" dxfId="1283" priority="1251" operator="lessThan">
      <formula>0</formula>
    </cfRule>
  </conditionalFormatting>
  <conditionalFormatting sqref="D10">
    <cfRule type="cellIs" dxfId="1282" priority="1250" operator="lessThan">
      <formula>0</formula>
    </cfRule>
  </conditionalFormatting>
  <conditionalFormatting sqref="D11">
    <cfRule type="cellIs" dxfId="1281" priority="1249" operator="lessThan">
      <formula>0</formula>
    </cfRule>
  </conditionalFormatting>
  <conditionalFormatting sqref="D10">
    <cfRule type="cellIs" dxfId="1280" priority="1248" operator="lessThan">
      <formula>0</formula>
    </cfRule>
  </conditionalFormatting>
  <conditionalFormatting sqref="D10">
    <cfRule type="cellIs" dxfId="1279" priority="1247" operator="lessThan">
      <formula>0</formula>
    </cfRule>
  </conditionalFormatting>
  <conditionalFormatting sqref="D11">
    <cfRule type="cellIs" dxfId="1278" priority="1246" operator="lessThan">
      <formula>0</formula>
    </cfRule>
  </conditionalFormatting>
  <conditionalFormatting sqref="D10">
    <cfRule type="cellIs" dxfId="1277" priority="1245" operator="lessThan">
      <formula>0</formula>
    </cfRule>
  </conditionalFormatting>
  <conditionalFormatting sqref="D10">
    <cfRule type="cellIs" dxfId="1276" priority="1244" operator="lessThan">
      <formula>0</formula>
    </cfRule>
  </conditionalFormatting>
  <conditionalFormatting sqref="D10">
    <cfRule type="cellIs" dxfId="1275" priority="1243" operator="lessThan">
      <formula>0</formula>
    </cfRule>
  </conditionalFormatting>
  <conditionalFormatting sqref="D11">
    <cfRule type="cellIs" dxfId="1274" priority="1242" operator="lessThan">
      <formula>0</formula>
    </cfRule>
  </conditionalFormatting>
  <conditionalFormatting sqref="D11">
    <cfRule type="cellIs" dxfId="1273" priority="1241" operator="lessThan">
      <formula>0</formula>
    </cfRule>
  </conditionalFormatting>
  <conditionalFormatting sqref="D11">
    <cfRule type="cellIs" dxfId="1272" priority="1240" operator="lessThan">
      <formula>0</formula>
    </cfRule>
  </conditionalFormatting>
  <conditionalFormatting sqref="D10">
    <cfRule type="cellIs" dxfId="1271" priority="1239" operator="lessThan">
      <formula>0</formula>
    </cfRule>
  </conditionalFormatting>
  <conditionalFormatting sqref="D11">
    <cfRule type="cellIs" dxfId="1270" priority="1238" operator="lessThan">
      <formula>0</formula>
    </cfRule>
  </conditionalFormatting>
  <conditionalFormatting sqref="D11">
    <cfRule type="cellIs" dxfId="1269" priority="1237" operator="lessThan">
      <formula>0</formula>
    </cfRule>
  </conditionalFormatting>
  <conditionalFormatting sqref="D10">
    <cfRule type="cellIs" dxfId="1268" priority="1236" operator="lessThan">
      <formula>0</formula>
    </cfRule>
  </conditionalFormatting>
  <conditionalFormatting sqref="D11">
    <cfRule type="cellIs" dxfId="1267" priority="1235" operator="lessThan">
      <formula>0</formula>
    </cfRule>
  </conditionalFormatting>
  <conditionalFormatting sqref="D10">
    <cfRule type="cellIs" dxfId="1266" priority="1234" operator="lessThan">
      <formula>0</formula>
    </cfRule>
  </conditionalFormatting>
  <conditionalFormatting sqref="D10">
    <cfRule type="cellIs" dxfId="1265" priority="1233" operator="lessThan">
      <formula>0</formula>
    </cfRule>
  </conditionalFormatting>
  <conditionalFormatting sqref="D11">
    <cfRule type="cellIs" dxfId="1264" priority="1232" operator="lessThan">
      <formula>0</formula>
    </cfRule>
  </conditionalFormatting>
  <conditionalFormatting sqref="D11">
    <cfRule type="cellIs" dxfId="1263" priority="1231" operator="lessThan">
      <formula>0</formula>
    </cfRule>
  </conditionalFormatting>
  <conditionalFormatting sqref="D10">
    <cfRule type="cellIs" dxfId="1262" priority="1230" operator="lessThan">
      <formula>0</formula>
    </cfRule>
  </conditionalFormatting>
  <conditionalFormatting sqref="D11">
    <cfRule type="cellIs" dxfId="1261" priority="1229" operator="lessThan">
      <formula>0</formula>
    </cfRule>
  </conditionalFormatting>
  <conditionalFormatting sqref="D10">
    <cfRule type="cellIs" dxfId="1260" priority="1228" operator="lessThan">
      <formula>0</formula>
    </cfRule>
  </conditionalFormatting>
  <conditionalFormatting sqref="D10">
    <cfRule type="cellIs" dxfId="1259" priority="1227" operator="lessThan">
      <formula>0</formula>
    </cfRule>
  </conditionalFormatting>
  <conditionalFormatting sqref="D11">
    <cfRule type="cellIs" dxfId="1258" priority="1226" operator="lessThan">
      <formula>0</formula>
    </cfRule>
  </conditionalFormatting>
  <conditionalFormatting sqref="D10">
    <cfRule type="cellIs" dxfId="1257" priority="1225" operator="lessThan">
      <formula>0</formula>
    </cfRule>
  </conditionalFormatting>
  <conditionalFormatting sqref="D10">
    <cfRule type="cellIs" dxfId="1256" priority="1224" operator="lessThan">
      <formula>0</formula>
    </cfRule>
  </conditionalFormatting>
  <conditionalFormatting sqref="D10">
    <cfRule type="cellIs" dxfId="1255" priority="1223" operator="lessThan">
      <formula>0</formula>
    </cfRule>
  </conditionalFormatting>
  <conditionalFormatting sqref="D11">
    <cfRule type="cellIs" dxfId="1254" priority="1222" operator="lessThan">
      <formula>0</formula>
    </cfRule>
  </conditionalFormatting>
  <conditionalFormatting sqref="D11">
    <cfRule type="cellIs" dxfId="1253" priority="1221" operator="lessThan">
      <formula>0</formula>
    </cfRule>
  </conditionalFormatting>
  <conditionalFormatting sqref="D10">
    <cfRule type="cellIs" dxfId="1252" priority="1220" operator="lessThan">
      <formula>0</formula>
    </cfRule>
  </conditionalFormatting>
  <conditionalFormatting sqref="D11">
    <cfRule type="cellIs" dxfId="1251" priority="1219" operator="lessThan">
      <formula>0</formula>
    </cfRule>
  </conditionalFormatting>
  <conditionalFormatting sqref="D10">
    <cfRule type="cellIs" dxfId="1250" priority="1218" operator="lessThan">
      <formula>0</formula>
    </cfRule>
  </conditionalFormatting>
  <conditionalFormatting sqref="D10">
    <cfRule type="cellIs" dxfId="1249" priority="1217" operator="lessThan">
      <formula>0</formula>
    </cfRule>
  </conditionalFormatting>
  <conditionalFormatting sqref="D11">
    <cfRule type="cellIs" dxfId="1248" priority="1216" operator="lessThan">
      <formula>0</formula>
    </cfRule>
  </conditionalFormatting>
  <conditionalFormatting sqref="D10">
    <cfRule type="cellIs" dxfId="1247" priority="1215" operator="lessThan">
      <formula>0</formula>
    </cfRule>
  </conditionalFormatting>
  <conditionalFormatting sqref="D10">
    <cfRule type="cellIs" dxfId="1246" priority="1214" operator="lessThan">
      <formula>0</formula>
    </cfRule>
  </conditionalFormatting>
  <conditionalFormatting sqref="D10">
    <cfRule type="cellIs" dxfId="1245" priority="1213" operator="lessThan">
      <formula>0</formula>
    </cfRule>
  </conditionalFormatting>
  <conditionalFormatting sqref="D11">
    <cfRule type="cellIs" dxfId="1244" priority="1212" operator="lessThan">
      <formula>0</formula>
    </cfRule>
  </conditionalFormatting>
  <conditionalFormatting sqref="D10">
    <cfRule type="cellIs" dxfId="1243" priority="1211" operator="lessThan">
      <formula>0</formula>
    </cfRule>
  </conditionalFormatting>
  <conditionalFormatting sqref="D10">
    <cfRule type="cellIs" dxfId="1242" priority="1210" operator="lessThan">
      <formula>0</formula>
    </cfRule>
  </conditionalFormatting>
  <conditionalFormatting sqref="D10">
    <cfRule type="cellIs" dxfId="1241" priority="1209" operator="lessThan">
      <formula>0</formula>
    </cfRule>
  </conditionalFormatting>
  <conditionalFormatting sqref="D10">
    <cfRule type="cellIs" dxfId="1240" priority="1208" operator="lessThan">
      <formula>0</formula>
    </cfRule>
  </conditionalFormatting>
  <conditionalFormatting sqref="D11">
    <cfRule type="cellIs" dxfId="1239" priority="1207" operator="lessThan">
      <formula>0</formula>
    </cfRule>
  </conditionalFormatting>
  <conditionalFormatting sqref="D11">
    <cfRule type="cellIs" dxfId="1238" priority="1206" operator="lessThan">
      <formula>0</formula>
    </cfRule>
  </conditionalFormatting>
  <conditionalFormatting sqref="D11">
    <cfRule type="cellIs" dxfId="1237" priority="1205" operator="lessThan">
      <formula>0</formula>
    </cfRule>
  </conditionalFormatting>
  <conditionalFormatting sqref="D11">
    <cfRule type="cellIs" dxfId="1236" priority="1204" operator="lessThan">
      <formula>0</formula>
    </cfRule>
  </conditionalFormatting>
  <conditionalFormatting sqref="D10">
    <cfRule type="cellIs" dxfId="1235" priority="1203" operator="lessThan">
      <formula>0</formula>
    </cfRule>
  </conditionalFormatting>
  <conditionalFormatting sqref="D11">
    <cfRule type="cellIs" dxfId="1234" priority="1202" operator="lessThan">
      <formula>0</formula>
    </cfRule>
  </conditionalFormatting>
  <conditionalFormatting sqref="D11">
    <cfRule type="cellIs" dxfId="1233" priority="1201" operator="lessThan">
      <formula>0</formula>
    </cfRule>
  </conditionalFormatting>
  <conditionalFormatting sqref="D11">
    <cfRule type="cellIs" dxfId="1232" priority="1200" operator="lessThan">
      <formula>0</formula>
    </cfRule>
  </conditionalFormatting>
  <conditionalFormatting sqref="D10">
    <cfRule type="cellIs" dxfId="1231" priority="1199" operator="lessThan">
      <formula>0</formula>
    </cfRule>
  </conditionalFormatting>
  <conditionalFormatting sqref="D11">
    <cfRule type="cellIs" dxfId="1230" priority="1198" operator="lessThan">
      <formula>0</formula>
    </cfRule>
  </conditionalFormatting>
  <conditionalFormatting sqref="D11">
    <cfRule type="cellIs" dxfId="1229" priority="1197" operator="lessThan">
      <formula>0</formula>
    </cfRule>
  </conditionalFormatting>
  <conditionalFormatting sqref="D10">
    <cfRule type="cellIs" dxfId="1228" priority="1196" operator="lessThan">
      <formula>0</formula>
    </cfRule>
  </conditionalFormatting>
  <conditionalFormatting sqref="D11">
    <cfRule type="cellIs" dxfId="1227" priority="1195" operator="lessThan">
      <formula>0</formula>
    </cfRule>
  </conditionalFormatting>
  <conditionalFormatting sqref="D10">
    <cfRule type="cellIs" dxfId="1226" priority="1194" operator="lessThan">
      <formula>0</formula>
    </cfRule>
  </conditionalFormatting>
  <conditionalFormatting sqref="D10">
    <cfRule type="cellIs" dxfId="1225" priority="1193" operator="lessThan">
      <formula>0</formula>
    </cfRule>
  </conditionalFormatting>
  <conditionalFormatting sqref="D11">
    <cfRule type="cellIs" dxfId="1224" priority="1192" operator="lessThan">
      <formula>0</formula>
    </cfRule>
  </conditionalFormatting>
  <conditionalFormatting sqref="D11">
    <cfRule type="cellIs" dxfId="1223" priority="1191" operator="lessThan">
      <formula>0</formula>
    </cfRule>
  </conditionalFormatting>
  <conditionalFormatting sqref="D11">
    <cfRule type="cellIs" dxfId="1222" priority="1190" operator="lessThan">
      <formula>0</formula>
    </cfRule>
  </conditionalFormatting>
  <conditionalFormatting sqref="D10">
    <cfRule type="cellIs" dxfId="1221" priority="1189" operator="lessThan">
      <formula>0</formula>
    </cfRule>
  </conditionalFormatting>
  <conditionalFormatting sqref="D11">
    <cfRule type="cellIs" dxfId="1220" priority="1188" operator="lessThan">
      <formula>0</formula>
    </cfRule>
  </conditionalFormatting>
  <conditionalFormatting sqref="D11">
    <cfRule type="cellIs" dxfId="1219" priority="1187" operator="lessThan">
      <formula>0</formula>
    </cfRule>
  </conditionalFormatting>
  <conditionalFormatting sqref="D10">
    <cfRule type="cellIs" dxfId="1218" priority="1186" operator="lessThan">
      <formula>0</formula>
    </cfRule>
  </conditionalFormatting>
  <conditionalFormatting sqref="D11">
    <cfRule type="cellIs" dxfId="1217" priority="1185" operator="lessThan">
      <formula>0</formula>
    </cfRule>
  </conditionalFormatting>
  <conditionalFormatting sqref="D10">
    <cfRule type="cellIs" dxfId="1216" priority="1184" operator="lessThan">
      <formula>0</formula>
    </cfRule>
  </conditionalFormatting>
  <conditionalFormatting sqref="D10">
    <cfRule type="cellIs" dxfId="1215" priority="1183" operator="lessThan">
      <formula>0</formula>
    </cfRule>
  </conditionalFormatting>
  <conditionalFormatting sqref="D11">
    <cfRule type="cellIs" dxfId="1214" priority="1182" operator="lessThan">
      <formula>0</formula>
    </cfRule>
  </conditionalFormatting>
  <conditionalFormatting sqref="D11">
    <cfRule type="cellIs" dxfId="1213" priority="1181" operator="lessThan">
      <formula>0</formula>
    </cfRule>
  </conditionalFormatting>
  <conditionalFormatting sqref="D10">
    <cfRule type="cellIs" dxfId="1212" priority="1180" operator="lessThan">
      <formula>0</formula>
    </cfRule>
  </conditionalFormatting>
  <conditionalFormatting sqref="D11">
    <cfRule type="cellIs" dxfId="1211" priority="1179" operator="lessThan">
      <formula>0</formula>
    </cfRule>
  </conditionalFormatting>
  <conditionalFormatting sqref="D10">
    <cfRule type="cellIs" dxfId="1210" priority="1178" operator="lessThan">
      <formula>0</formula>
    </cfRule>
  </conditionalFormatting>
  <conditionalFormatting sqref="D10">
    <cfRule type="cellIs" dxfId="1209" priority="1177" operator="lessThan">
      <formula>0</formula>
    </cfRule>
  </conditionalFormatting>
  <conditionalFormatting sqref="D11">
    <cfRule type="cellIs" dxfId="1208" priority="1176" operator="lessThan">
      <formula>0</formula>
    </cfRule>
  </conditionalFormatting>
  <conditionalFormatting sqref="D10">
    <cfRule type="cellIs" dxfId="1207" priority="1175" operator="lessThan">
      <formula>0</formula>
    </cfRule>
  </conditionalFormatting>
  <conditionalFormatting sqref="D10">
    <cfRule type="cellIs" dxfId="1206" priority="1174" operator="lessThan">
      <formula>0</formula>
    </cfRule>
  </conditionalFormatting>
  <conditionalFormatting sqref="D10">
    <cfRule type="cellIs" dxfId="1205" priority="1173" operator="lessThan">
      <formula>0</formula>
    </cfRule>
  </conditionalFormatting>
  <conditionalFormatting sqref="D11">
    <cfRule type="cellIs" dxfId="1204" priority="1172" operator="lessThan">
      <formula>0</formula>
    </cfRule>
  </conditionalFormatting>
  <conditionalFormatting sqref="D11">
    <cfRule type="cellIs" dxfId="1203" priority="1171" operator="lessThan">
      <formula>0</formula>
    </cfRule>
  </conditionalFormatting>
  <conditionalFormatting sqref="D11">
    <cfRule type="cellIs" dxfId="1202" priority="1170" operator="lessThan">
      <formula>0</formula>
    </cfRule>
  </conditionalFormatting>
  <conditionalFormatting sqref="D10">
    <cfRule type="cellIs" dxfId="1201" priority="1169" operator="lessThan">
      <formula>0</formula>
    </cfRule>
  </conditionalFormatting>
  <conditionalFormatting sqref="D11">
    <cfRule type="cellIs" dxfId="1200" priority="1168" operator="lessThan">
      <formula>0</formula>
    </cfRule>
  </conditionalFormatting>
  <conditionalFormatting sqref="D11">
    <cfRule type="cellIs" dxfId="1199" priority="1167" operator="lessThan">
      <formula>0</formula>
    </cfRule>
  </conditionalFormatting>
  <conditionalFormatting sqref="D10">
    <cfRule type="cellIs" dxfId="1198" priority="1166" operator="lessThan">
      <formula>0</formula>
    </cfRule>
  </conditionalFormatting>
  <conditionalFormatting sqref="D11">
    <cfRule type="cellIs" dxfId="1197" priority="1165" operator="lessThan">
      <formula>0</formula>
    </cfRule>
  </conditionalFormatting>
  <conditionalFormatting sqref="D10">
    <cfRule type="cellIs" dxfId="1196" priority="1164" operator="lessThan">
      <formula>0</formula>
    </cfRule>
  </conditionalFormatting>
  <conditionalFormatting sqref="D10">
    <cfRule type="cellIs" dxfId="1195" priority="1163" operator="lessThan">
      <formula>0</formula>
    </cfRule>
  </conditionalFormatting>
  <conditionalFormatting sqref="D11">
    <cfRule type="cellIs" dxfId="1194" priority="1162" operator="lessThan">
      <formula>0</formula>
    </cfRule>
  </conditionalFormatting>
  <conditionalFormatting sqref="D11">
    <cfRule type="cellIs" dxfId="1193" priority="1161" operator="lessThan">
      <formula>0</formula>
    </cfRule>
  </conditionalFormatting>
  <conditionalFormatting sqref="D10">
    <cfRule type="cellIs" dxfId="1192" priority="1160" operator="lessThan">
      <formula>0</formula>
    </cfRule>
  </conditionalFormatting>
  <conditionalFormatting sqref="D11">
    <cfRule type="cellIs" dxfId="1191" priority="1159" operator="lessThan">
      <formula>0</formula>
    </cfRule>
  </conditionalFormatting>
  <conditionalFormatting sqref="D10">
    <cfRule type="cellIs" dxfId="1190" priority="1158" operator="lessThan">
      <formula>0</formula>
    </cfRule>
  </conditionalFormatting>
  <conditionalFormatting sqref="D10">
    <cfRule type="cellIs" dxfId="1189" priority="1157" operator="lessThan">
      <formula>0</formula>
    </cfRule>
  </conditionalFormatting>
  <conditionalFormatting sqref="D11">
    <cfRule type="cellIs" dxfId="1188" priority="1156" operator="lessThan">
      <formula>0</formula>
    </cfRule>
  </conditionalFormatting>
  <conditionalFormatting sqref="D10">
    <cfRule type="cellIs" dxfId="1187" priority="1155" operator="lessThan">
      <formula>0</formula>
    </cfRule>
  </conditionalFormatting>
  <conditionalFormatting sqref="D10">
    <cfRule type="cellIs" dxfId="1186" priority="1154" operator="lessThan">
      <formula>0</formula>
    </cfRule>
  </conditionalFormatting>
  <conditionalFormatting sqref="D10">
    <cfRule type="cellIs" dxfId="1185" priority="1153" operator="lessThan">
      <formula>0</formula>
    </cfRule>
  </conditionalFormatting>
  <conditionalFormatting sqref="D11">
    <cfRule type="cellIs" dxfId="1184" priority="1152" operator="lessThan">
      <formula>0</formula>
    </cfRule>
  </conditionalFormatting>
  <conditionalFormatting sqref="D11">
    <cfRule type="cellIs" dxfId="1183" priority="1151" operator="lessThan">
      <formula>0</formula>
    </cfRule>
  </conditionalFormatting>
  <conditionalFormatting sqref="D10">
    <cfRule type="cellIs" dxfId="1182" priority="1150" operator="lessThan">
      <formula>0</formula>
    </cfRule>
  </conditionalFormatting>
  <conditionalFormatting sqref="D11">
    <cfRule type="cellIs" dxfId="1181" priority="1149" operator="lessThan">
      <formula>0</formula>
    </cfRule>
  </conditionalFormatting>
  <conditionalFormatting sqref="D10">
    <cfRule type="cellIs" dxfId="1180" priority="1148" operator="lessThan">
      <formula>0</formula>
    </cfRule>
  </conditionalFormatting>
  <conditionalFormatting sqref="D10">
    <cfRule type="cellIs" dxfId="1179" priority="1147" operator="lessThan">
      <formula>0</formula>
    </cfRule>
  </conditionalFormatting>
  <conditionalFormatting sqref="D11">
    <cfRule type="cellIs" dxfId="1178" priority="1146" operator="lessThan">
      <formula>0</formula>
    </cfRule>
  </conditionalFormatting>
  <conditionalFormatting sqref="D10">
    <cfRule type="cellIs" dxfId="1177" priority="1145" operator="lessThan">
      <formula>0</formula>
    </cfRule>
  </conditionalFormatting>
  <conditionalFormatting sqref="D10">
    <cfRule type="cellIs" dxfId="1176" priority="1144" operator="lessThan">
      <formula>0</formula>
    </cfRule>
  </conditionalFormatting>
  <conditionalFormatting sqref="D10">
    <cfRule type="cellIs" dxfId="1175" priority="1143" operator="lessThan">
      <formula>0</formula>
    </cfRule>
  </conditionalFormatting>
  <conditionalFormatting sqref="D11">
    <cfRule type="cellIs" dxfId="1174" priority="1142" operator="lessThan">
      <formula>0</formula>
    </cfRule>
  </conditionalFormatting>
  <conditionalFormatting sqref="D10">
    <cfRule type="cellIs" dxfId="1173" priority="1141" operator="lessThan">
      <formula>0</formula>
    </cfRule>
  </conditionalFormatting>
  <conditionalFormatting sqref="D10">
    <cfRule type="cellIs" dxfId="1172" priority="1140" operator="lessThan">
      <formula>0</formula>
    </cfRule>
  </conditionalFormatting>
  <conditionalFormatting sqref="D10">
    <cfRule type="cellIs" dxfId="1171" priority="1139" operator="lessThan">
      <formula>0</formula>
    </cfRule>
  </conditionalFormatting>
  <conditionalFormatting sqref="D10">
    <cfRule type="cellIs" dxfId="1170" priority="1138" operator="lessThan">
      <formula>0</formula>
    </cfRule>
  </conditionalFormatting>
  <conditionalFormatting sqref="D11">
    <cfRule type="cellIs" dxfId="1169" priority="1137" operator="lessThan">
      <formula>0</formula>
    </cfRule>
  </conditionalFormatting>
  <conditionalFormatting sqref="D11">
    <cfRule type="cellIs" dxfId="1168" priority="1136" operator="lessThan">
      <formula>0</formula>
    </cfRule>
  </conditionalFormatting>
  <conditionalFormatting sqref="D11">
    <cfRule type="cellIs" dxfId="1167" priority="1135" operator="lessThan">
      <formula>0</formula>
    </cfRule>
  </conditionalFormatting>
  <conditionalFormatting sqref="D10">
    <cfRule type="cellIs" dxfId="1166" priority="1134" operator="lessThan">
      <formula>0</formula>
    </cfRule>
  </conditionalFormatting>
  <conditionalFormatting sqref="D11">
    <cfRule type="cellIs" dxfId="1165" priority="1133" operator="lessThan">
      <formula>0</formula>
    </cfRule>
  </conditionalFormatting>
  <conditionalFormatting sqref="D11">
    <cfRule type="cellIs" dxfId="1164" priority="1132" operator="lessThan">
      <formula>0</formula>
    </cfRule>
  </conditionalFormatting>
  <conditionalFormatting sqref="D10">
    <cfRule type="cellIs" dxfId="1163" priority="1131" operator="lessThan">
      <formula>0</formula>
    </cfRule>
  </conditionalFormatting>
  <conditionalFormatting sqref="D11">
    <cfRule type="cellIs" dxfId="1162" priority="1130" operator="lessThan">
      <formula>0</formula>
    </cfRule>
  </conditionalFormatting>
  <conditionalFormatting sqref="D10">
    <cfRule type="cellIs" dxfId="1161" priority="1129" operator="lessThan">
      <formula>0</formula>
    </cfRule>
  </conditionalFormatting>
  <conditionalFormatting sqref="D10">
    <cfRule type="cellIs" dxfId="1160" priority="1128" operator="lessThan">
      <formula>0</formula>
    </cfRule>
  </conditionalFormatting>
  <conditionalFormatting sqref="D11">
    <cfRule type="cellIs" dxfId="1159" priority="1127" operator="lessThan">
      <formula>0</formula>
    </cfRule>
  </conditionalFormatting>
  <conditionalFormatting sqref="D11">
    <cfRule type="cellIs" dxfId="1158" priority="1126" operator="lessThan">
      <formula>0</formula>
    </cfRule>
  </conditionalFormatting>
  <conditionalFormatting sqref="D10">
    <cfRule type="cellIs" dxfId="1157" priority="1125" operator="lessThan">
      <formula>0</formula>
    </cfRule>
  </conditionalFormatting>
  <conditionalFormatting sqref="D11">
    <cfRule type="cellIs" dxfId="1156" priority="1124" operator="lessThan">
      <formula>0</formula>
    </cfRule>
  </conditionalFormatting>
  <conditionalFormatting sqref="D10">
    <cfRule type="cellIs" dxfId="1155" priority="1123" operator="lessThan">
      <formula>0</formula>
    </cfRule>
  </conditionalFormatting>
  <conditionalFormatting sqref="D10">
    <cfRule type="cellIs" dxfId="1154" priority="1122" operator="lessThan">
      <formula>0</formula>
    </cfRule>
  </conditionalFormatting>
  <conditionalFormatting sqref="D11">
    <cfRule type="cellIs" dxfId="1153" priority="1121" operator="lessThan">
      <formula>0</formula>
    </cfRule>
  </conditionalFormatting>
  <conditionalFormatting sqref="D10">
    <cfRule type="cellIs" dxfId="1152" priority="1120" operator="lessThan">
      <formula>0</formula>
    </cfRule>
  </conditionalFormatting>
  <conditionalFormatting sqref="D10">
    <cfRule type="cellIs" dxfId="1151" priority="1119" operator="lessThan">
      <formula>0</formula>
    </cfRule>
  </conditionalFormatting>
  <conditionalFormatting sqref="D10">
    <cfRule type="cellIs" dxfId="1150" priority="1118" operator="lessThan">
      <formula>0</formula>
    </cfRule>
  </conditionalFormatting>
  <conditionalFormatting sqref="D11">
    <cfRule type="cellIs" dxfId="1149" priority="1117" operator="lessThan">
      <formula>0</formula>
    </cfRule>
  </conditionalFormatting>
  <conditionalFormatting sqref="D11">
    <cfRule type="cellIs" dxfId="1148" priority="1116" operator="lessThan">
      <formula>0</formula>
    </cfRule>
  </conditionalFormatting>
  <conditionalFormatting sqref="D10">
    <cfRule type="cellIs" dxfId="1147" priority="1115" operator="lessThan">
      <formula>0</formula>
    </cfRule>
  </conditionalFormatting>
  <conditionalFormatting sqref="D11">
    <cfRule type="cellIs" dxfId="1146" priority="1114" operator="lessThan">
      <formula>0</formula>
    </cfRule>
  </conditionalFormatting>
  <conditionalFormatting sqref="D10">
    <cfRule type="cellIs" dxfId="1145" priority="1113" operator="lessThan">
      <formula>0</formula>
    </cfRule>
  </conditionalFormatting>
  <conditionalFormatting sqref="D10">
    <cfRule type="cellIs" dxfId="1144" priority="1112" operator="lessThan">
      <formula>0</formula>
    </cfRule>
  </conditionalFormatting>
  <conditionalFormatting sqref="D11">
    <cfRule type="cellIs" dxfId="1143" priority="1111" operator="lessThan">
      <formula>0</formula>
    </cfRule>
  </conditionalFormatting>
  <conditionalFormatting sqref="D10">
    <cfRule type="cellIs" dxfId="1142" priority="1110" operator="lessThan">
      <formula>0</formula>
    </cfRule>
  </conditionalFormatting>
  <conditionalFormatting sqref="D10">
    <cfRule type="cellIs" dxfId="1141" priority="1109" operator="lessThan">
      <formula>0</formula>
    </cfRule>
  </conditionalFormatting>
  <conditionalFormatting sqref="D10">
    <cfRule type="cellIs" dxfId="1140" priority="1108" operator="lessThan">
      <formula>0</formula>
    </cfRule>
  </conditionalFormatting>
  <conditionalFormatting sqref="D11">
    <cfRule type="cellIs" dxfId="1139" priority="1107" operator="lessThan">
      <formula>0</formula>
    </cfRule>
  </conditionalFormatting>
  <conditionalFormatting sqref="D10">
    <cfRule type="cellIs" dxfId="1138" priority="1106" operator="lessThan">
      <formula>0</formula>
    </cfRule>
  </conditionalFormatting>
  <conditionalFormatting sqref="D10">
    <cfRule type="cellIs" dxfId="1137" priority="1105" operator="lessThan">
      <formula>0</formula>
    </cfRule>
  </conditionalFormatting>
  <conditionalFormatting sqref="D10">
    <cfRule type="cellIs" dxfId="1136" priority="1104" operator="lessThan">
      <formula>0</formula>
    </cfRule>
  </conditionalFormatting>
  <conditionalFormatting sqref="D10">
    <cfRule type="cellIs" dxfId="1135" priority="1103" operator="lessThan">
      <formula>0</formula>
    </cfRule>
  </conditionalFormatting>
  <conditionalFormatting sqref="D11">
    <cfRule type="cellIs" dxfId="1134" priority="1102" operator="lessThan">
      <formula>0</formula>
    </cfRule>
  </conditionalFormatting>
  <conditionalFormatting sqref="D11">
    <cfRule type="cellIs" dxfId="1133" priority="1101" operator="lessThan">
      <formula>0</formula>
    </cfRule>
  </conditionalFormatting>
  <conditionalFormatting sqref="D10">
    <cfRule type="cellIs" dxfId="1132" priority="1100" operator="lessThan">
      <formula>0</formula>
    </cfRule>
  </conditionalFormatting>
  <conditionalFormatting sqref="D11">
    <cfRule type="cellIs" dxfId="1131" priority="1099" operator="lessThan">
      <formula>0</formula>
    </cfRule>
  </conditionalFormatting>
  <conditionalFormatting sqref="D10">
    <cfRule type="cellIs" dxfId="1130" priority="1098" operator="lessThan">
      <formula>0</formula>
    </cfRule>
  </conditionalFormatting>
  <conditionalFormatting sqref="D10">
    <cfRule type="cellIs" dxfId="1129" priority="1097" operator="lessThan">
      <formula>0</formula>
    </cfRule>
  </conditionalFormatting>
  <conditionalFormatting sqref="D11">
    <cfRule type="cellIs" dxfId="1128" priority="1096" operator="lessThan">
      <formula>0</formula>
    </cfRule>
  </conditionalFormatting>
  <conditionalFormatting sqref="D10">
    <cfRule type="cellIs" dxfId="1127" priority="1095" operator="lessThan">
      <formula>0</formula>
    </cfRule>
  </conditionalFormatting>
  <conditionalFormatting sqref="D10">
    <cfRule type="cellIs" dxfId="1126" priority="1094" operator="lessThan">
      <formula>0</formula>
    </cfRule>
  </conditionalFormatting>
  <conditionalFormatting sqref="D10">
    <cfRule type="cellIs" dxfId="1125" priority="1093" operator="lessThan">
      <formula>0</formula>
    </cfRule>
  </conditionalFormatting>
  <conditionalFormatting sqref="D11">
    <cfRule type="cellIs" dxfId="1124" priority="1092" operator="lessThan">
      <formula>0</formula>
    </cfRule>
  </conditionalFormatting>
  <conditionalFormatting sqref="D10">
    <cfRule type="cellIs" dxfId="1123" priority="1091" operator="lessThan">
      <formula>0</formula>
    </cfRule>
  </conditionalFormatting>
  <conditionalFormatting sqref="D10">
    <cfRule type="cellIs" dxfId="1122" priority="1090" operator="lessThan">
      <formula>0</formula>
    </cfRule>
  </conditionalFormatting>
  <conditionalFormatting sqref="D10">
    <cfRule type="cellIs" dxfId="1121" priority="1089" operator="lessThan">
      <formula>0</formula>
    </cfRule>
  </conditionalFormatting>
  <conditionalFormatting sqref="D10">
    <cfRule type="cellIs" dxfId="1120" priority="1088" operator="lessThan">
      <formula>0</formula>
    </cfRule>
  </conditionalFormatting>
  <conditionalFormatting sqref="D11">
    <cfRule type="cellIs" dxfId="1119" priority="1087" operator="lessThan">
      <formula>0</formula>
    </cfRule>
  </conditionalFormatting>
  <conditionalFormatting sqref="D10">
    <cfRule type="cellIs" dxfId="1118" priority="1086" operator="lessThan">
      <formula>0</formula>
    </cfRule>
  </conditionalFormatting>
  <conditionalFormatting sqref="D10">
    <cfRule type="cellIs" dxfId="1117" priority="1085" operator="lessThan">
      <formula>0</formula>
    </cfRule>
  </conditionalFormatting>
  <conditionalFormatting sqref="D10">
    <cfRule type="cellIs" dxfId="1116" priority="1084" operator="lessThan">
      <formula>0</formula>
    </cfRule>
  </conditionalFormatting>
  <conditionalFormatting sqref="D10">
    <cfRule type="cellIs" dxfId="1115" priority="1083" operator="lessThan">
      <formula>0</formula>
    </cfRule>
  </conditionalFormatting>
  <conditionalFormatting sqref="D10">
    <cfRule type="cellIs" dxfId="1114" priority="1082" operator="lessThan">
      <formula>0</formula>
    </cfRule>
  </conditionalFormatting>
  <conditionalFormatting sqref="D11">
    <cfRule type="cellIs" dxfId="1113" priority="1081" operator="lessThan">
      <formula>0</formula>
    </cfRule>
  </conditionalFormatting>
  <conditionalFormatting sqref="D11">
    <cfRule type="cellIs" dxfId="1112" priority="1080" operator="lessThan">
      <formula>0</formula>
    </cfRule>
  </conditionalFormatting>
  <conditionalFormatting sqref="D11">
    <cfRule type="cellIs" dxfId="1111" priority="1079" operator="lessThan">
      <formula>0</formula>
    </cfRule>
  </conditionalFormatting>
  <conditionalFormatting sqref="D11">
    <cfRule type="cellIs" dxfId="1110" priority="1078" operator="lessThan">
      <formula>0</formula>
    </cfRule>
  </conditionalFormatting>
  <conditionalFormatting sqref="D10">
    <cfRule type="cellIs" dxfId="1109" priority="1077" operator="lessThan">
      <formula>0</formula>
    </cfRule>
  </conditionalFormatting>
  <conditionalFormatting sqref="D11">
    <cfRule type="cellIs" dxfId="1108" priority="1076" operator="lessThan">
      <formula>0</formula>
    </cfRule>
  </conditionalFormatting>
  <conditionalFormatting sqref="D11">
    <cfRule type="cellIs" dxfId="1107" priority="1075" operator="lessThan">
      <formula>0</formula>
    </cfRule>
  </conditionalFormatting>
  <conditionalFormatting sqref="D11">
    <cfRule type="cellIs" dxfId="1106" priority="1074" operator="lessThan">
      <formula>0</formula>
    </cfRule>
  </conditionalFormatting>
  <conditionalFormatting sqref="D10">
    <cfRule type="cellIs" dxfId="1105" priority="1073" operator="lessThan">
      <formula>0</formula>
    </cfRule>
  </conditionalFormatting>
  <conditionalFormatting sqref="D11">
    <cfRule type="cellIs" dxfId="1104" priority="1072" operator="lessThan">
      <formula>0</formula>
    </cfRule>
  </conditionalFormatting>
  <conditionalFormatting sqref="D11">
    <cfRule type="cellIs" dxfId="1103" priority="1071" operator="lessThan">
      <formula>0</formula>
    </cfRule>
  </conditionalFormatting>
  <conditionalFormatting sqref="D10">
    <cfRule type="cellIs" dxfId="1102" priority="1070" operator="lessThan">
      <formula>0</formula>
    </cfRule>
  </conditionalFormatting>
  <conditionalFormatting sqref="D11">
    <cfRule type="cellIs" dxfId="1101" priority="1069" operator="lessThan">
      <formula>0</formula>
    </cfRule>
  </conditionalFormatting>
  <conditionalFormatting sqref="D10">
    <cfRule type="cellIs" dxfId="1100" priority="1068" operator="lessThan">
      <formula>0</formula>
    </cfRule>
  </conditionalFormatting>
  <conditionalFormatting sqref="D10">
    <cfRule type="cellIs" dxfId="1099" priority="1067" operator="lessThan">
      <formula>0</formula>
    </cfRule>
  </conditionalFormatting>
  <conditionalFormatting sqref="D11">
    <cfRule type="cellIs" dxfId="1098" priority="1066" operator="lessThan">
      <formula>0</formula>
    </cfRule>
  </conditionalFormatting>
  <conditionalFormatting sqref="D11">
    <cfRule type="cellIs" dxfId="1097" priority="1065" operator="lessThan">
      <formula>0</formula>
    </cfRule>
  </conditionalFormatting>
  <conditionalFormatting sqref="D11">
    <cfRule type="cellIs" dxfId="1096" priority="1064" operator="lessThan">
      <formula>0</formula>
    </cfRule>
  </conditionalFormatting>
  <conditionalFormatting sqref="D10">
    <cfRule type="cellIs" dxfId="1095" priority="1063" operator="lessThan">
      <formula>0</formula>
    </cfRule>
  </conditionalFormatting>
  <conditionalFormatting sqref="D11">
    <cfRule type="cellIs" dxfId="1094" priority="1062" operator="lessThan">
      <formula>0</formula>
    </cfRule>
  </conditionalFormatting>
  <conditionalFormatting sqref="D11">
    <cfRule type="cellIs" dxfId="1093" priority="1061" operator="lessThan">
      <formula>0</formula>
    </cfRule>
  </conditionalFormatting>
  <conditionalFormatting sqref="D10">
    <cfRule type="cellIs" dxfId="1092" priority="1060" operator="lessThan">
      <formula>0</formula>
    </cfRule>
  </conditionalFormatting>
  <conditionalFormatting sqref="D11">
    <cfRule type="cellIs" dxfId="1091" priority="1059" operator="lessThan">
      <formula>0</formula>
    </cfRule>
  </conditionalFormatting>
  <conditionalFormatting sqref="D10">
    <cfRule type="cellIs" dxfId="1090" priority="1058" operator="lessThan">
      <formula>0</formula>
    </cfRule>
  </conditionalFormatting>
  <conditionalFormatting sqref="D10">
    <cfRule type="cellIs" dxfId="1089" priority="1057" operator="lessThan">
      <formula>0</formula>
    </cfRule>
  </conditionalFormatting>
  <conditionalFormatting sqref="D11">
    <cfRule type="cellIs" dxfId="1088" priority="1056" operator="lessThan">
      <formula>0</formula>
    </cfRule>
  </conditionalFormatting>
  <conditionalFormatting sqref="D11">
    <cfRule type="cellIs" dxfId="1087" priority="1055" operator="lessThan">
      <formula>0</formula>
    </cfRule>
  </conditionalFormatting>
  <conditionalFormatting sqref="D10">
    <cfRule type="cellIs" dxfId="1086" priority="1054" operator="lessThan">
      <formula>0</formula>
    </cfRule>
  </conditionalFormatting>
  <conditionalFormatting sqref="D11">
    <cfRule type="cellIs" dxfId="1085" priority="1053" operator="lessThan">
      <formula>0</formula>
    </cfRule>
  </conditionalFormatting>
  <conditionalFormatting sqref="D10">
    <cfRule type="cellIs" dxfId="1084" priority="1052" operator="lessThan">
      <formula>0</formula>
    </cfRule>
  </conditionalFormatting>
  <conditionalFormatting sqref="D10">
    <cfRule type="cellIs" dxfId="1083" priority="1051" operator="lessThan">
      <formula>0</formula>
    </cfRule>
  </conditionalFormatting>
  <conditionalFormatting sqref="D11">
    <cfRule type="cellIs" dxfId="1082" priority="1050" operator="lessThan">
      <formula>0</formula>
    </cfRule>
  </conditionalFormatting>
  <conditionalFormatting sqref="D10">
    <cfRule type="cellIs" dxfId="1081" priority="1049" operator="lessThan">
      <formula>0</formula>
    </cfRule>
  </conditionalFormatting>
  <conditionalFormatting sqref="D10">
    <cfRule type="cellIs" dxfId="1080" priority="1048" operator="lessThan">
      <formula>0</formula>
    </cfRule>
  </conditionalFormatting>
  <conditionalFormatting sqref="D10">
    <cfRule type="cellIs" dxfId="1079" priority="1047" operator="lessThan">
      <formula>0</formula>
    </cfRule>
  </conditionalFormatting>
  <conditionalFormatting sqref="D11">
    <cfRule type="cellIs" dxfId="1078" priority="1046" operator="lessThan">
      <formula>0</formula>
    </cfRule>
  </conditionalFormatting>
  <conditionalFormatting sqref="D11">
    <cfRule type="cellIs" dxfId="1077" priority="1045" operator="lessThan">
      <formula>0</formula>
    </cfRule>
  </conditionalFormatting>
  <conditionalFormatting sqref="D11">
    <cfRule type="cellIs" dxfId="1076" priority="1044" operator="lessThan">
      <formula>0</formula>
    </cfRule>
  </conditionalFormatting>
  <conditionalFormatting sqref="D10">
    <cfRule type="cellIs" dxfId="1075" priority="1043" operator="lessThan">
      <formula>0</formula>
    </cfRule>
  </conditionalFormatting>
  <conditionalFormatting sqref="D11">
    <cfRule type="cellIs" dxfId="1074" priority="1042" operator="lessThan">
      <formula>0</formula>
    </cfRule>
  </conditionalFormatting>
  <conditionalFormatting sqref="D11">
    <cfRule type="cellIs" dxfId="1073" priority="1041" operator="lessThan">
      <formula>0</formula>
    </cfRule>
  </conditionalFormatting>
  <conditionalFormatting sqref="D10">
    <cfRule type="cellIs" dxfId="1072" priority="1040" operator="lessThan">
      <formula>0</formula>
    </cfRule>
  </conditionalFormatting>
  <conditionalFormatting sqref="D11">
    <cfRule type="cellIs" dxfId="1071" priority="1039" operator="lessThan">
      <formula>0</formula>
    </cfRule>
  </conditionalFormatting>
  <conditionalFormatting sqref="D10">
    <cfRule type="cellIs" dxfId="1070" priority="1038" operator="lessThan">
      <formula>0</formula>
    </cfRule>
  </conditionalFormatting>
  <conditionalFormatting sqref="D10">
    <cfRule type="cellIs" dxfId="1069" priority="1037" operator="lessThan">
      <formula>0</formula>
    </cfRule>
  </conditionalFormatting>
  <conditionalFormatting sqref="D11">
    <cfRule type="cellIs" dxfId="1068" priority="1036" operator="lessThan">
      <formula>0</formula>
    </cfRule>
  </conditionalFormatting>
  <conditionalFormatting sqref="D11">
    <cfRule type="cellIs" dxfId="1067" priority="1035" operator="lessThan">
      <formula>0</formula>
    </cfRule>
  </conditionalFormatting>
  <conditionalFormatting sqref="D10">
    <cfRule type="cellIs" dxfId="1066" priority="1034" operator="lessThan">
      <formula>0</formula>
    </cfRule>
  </conditionalFormatting>
  <conditionalFormatting sqref="D11">
    <cfRule type="cellIs" dxfId="1065" priority="1033" operator="lessThan">
      <formula>0</formula>
    </cfRule>
  </conditionalFormatting>
  <conditionalFormatting sqref="D10">
    <cfRule type="cellIs" dxfId="1064" priority="1032" operator="lessThan">
      <formula>0</formula>
    </cfRule>
  </conditionalFormatting>
  <conditionalFormatting sqref="D10">
    <cfRule type="cellIs" dxfId="1063" priority="1031" operator="lessThan">
      <formula>0</formula>
    </cfRule>
  </conditionalFormatting>
  <conditionalFormatting sqref="D11">
    <cfRule type="cellIs" dxfId="1062" priority="1030" operator="lessThan">
      <formula>0</formula>
    </cfRule>
  </conditionalFormatting>
  <conditionalFormatting sqref="D10">
    <cfRule type="cellIs" dxfId="1061" priority="1029" operator="lessThan">
      <formula>0</formula>
    </cfRule>
  </conditionalFormatting>
  <conditionalFormatting sqref="D10">
    <cfRule type="cellIs" dxfId="1060" priority="1028" operator="lessThan">
      <formula>0</formula>
    </cfRule>
  </conditionalFormatting>
  <conditionalFormatting sqref="D10">
    <cfRule type="cellIs" dxfId="1059" priority="1027" operator="lessThan">
      <formula>0</formula>
    </cfRule>
  </conditionalFormatting>
  <conditionalFormatting sqref="D11">
    <cfRule type="cellIs" dxfId="1058" priority="1026" operator="lessThan">
      <formula>0</formula>
    </cfRule>
  </conditionalFormatting>
  <conditionalFormatting sqref="D11">
    <cfRule type="cellIs" dxfId="1057" priority="1025" operator="lessThan">
      <formula>0</formula>
    </cfRule>
  </conditionalFormatting>
  <conditionalFormatting sqref="D10">
    <cfRule type="cellIs" dxfId="1056" priority="1024" operator="lessThan">
      <formula>0</formula>
    </cfRule>
  </conditionalFormatting>
  <conditionalFormatting sqref="D11">
    <cfRule type="cellIs" dxfId="1055" priority="1023" operator="lessThan">
      <formula>0</formula>
    </cfRule>
  </conditionalFormatting>
  <conditionalFormatting sqref="D10">
    <cfRule type="cellIs" dxfId="1054" priority="1022" operator="lessThan">
      <formula>0</formula>
    </cfRule>
  </conditionalFormatting>
  <conditionalFormatting sqref="D10">
    <cfRule type="cellIs" dxfId="1053" priority="1021" operator="lessThan">
      <formula>0</formula>
    </cfRule>
  </conditionalFormatting>
  <conditionalFormatting sqref="D11">
    <cfRule type="cellIs" dxfId="1052" priority="1020" operator="lessThan">
      <formula>0</formula>
    </cfRule>
  </conditionalFormatting>
  <conditionalFormatting sqref="D10">
    <cfRule type="cellIs" dxfId="1051" priority="1019" operator="lessThan">
      <formula>0</formula>
    </cfRule>
  </conditionalFormatting>
  <conditionalFormatting sqref="D10">
    <cfRule type="cellIs" dxfId="1050" priority="1018" operator="lessThan">
      <formula>0</formula>
    </cfRule>
  </conditionalFormatting>
  <conditionalFormatting sqref="D10">
    <cfRule type="cellIs" dxfId="1049" priority="1017" operator="lessThan">
      <formula>0</formula>
    </cfRule>
  </conditionalFormatting>
  <conditionalFormatting sqref="D11">
    <cfRule type="cellIs" dxfId="1048" priority="1016" operator="lessThan">
      <formula>0</formula>
    </cfRule>
  </conditionalFormatting>
  <conditionalFormatting sqref="D10">
    <cfRule type="cellIs" dxfId="1047" priority="1015" operator="lessThan">
      <formula>0</formula>
    </cfRule>
  </conditionalFormatting>
  <conditionalFormatting sqref="D10">
    <cfRule type="cellIs" dxfId="1046" priority="1014" operator="lessThan">
      <formula>0</formula>
    </cfRule>
  </conditionalFormatting>
  <conditionalFormatting sqref="D10">
    <cfRule type="cellIs" dxfId="1045" priority="1013" operator="lessThan">
      <formula>0</formula>
    </cfRule>
  </conditionalFormatting>
  <conditionalFormatting sqref="D10">
    <cfRule type="cellIs" dxfId="1044" priority="1012" operator="lessThan">
      <formula>0</formula>
    </cfRule>
  </conditionalFormatting>
  <conditionalFormatting sqref="D11">
    <cfRule type="cellIs" dxfId="1043" priority="1011" operator="lessThan">
      <formula>0</formula>
    </cfRule>
  </conditionalFormatting>
  <conditionalFormatting sqref="D11">
    <cfRule type="cellIs" dxfId="1042" priority="1010" operator="lessThan">
      <formula>0</formula>
    </cfRule>
  </conditionalFormatting>
  <conditionalFormatting sqref="D11">
    <cfRule type="cellIs" dxfId="1041" priority="1009" operator="lessThan">
      <formula>0</formula>
    </cfRule>
  </conditionalFormatting>
  <conditionalFormatting sqref="D10">
    <cfRule type="cellIs" dxfId="1040" priority="1008" operator="lessThan">
      <formula>0</formula>
    </cfRule>
  </conditionalFormatting>
  <conditionalFormatting sqref="D11">
    <cfRule type="cellIs" dxfId="1039" priority="1007" operator="lessThan">
      <formula>0</formula>
    </cfRule>
  </conditionalFormatting>
  <conditionalFormatting sqref="D11">
    <cfRule type="cellIs" dxfId="1038" priority="1006" operator="lessThan">
      <formula>0</formula>
    </cfRule>
  </conditionalFormatting>
  <conditionalFormatting sqref="D10">
    <cfRule type="cellIs" dxfId="1037" priority="1005" operator="lessThan">
      <formula>0</formula>
    </cfRule>
  </conditionalFormatting>
  <conditionalFormatting sqref="D11">
    <cfRule type="cellIs" dxfId="1036" priority="1004" operator="lessThan">
      <formula>0</formula>
    </cfRule>
  </conditionalFormatting>
  <conditionalFormatting sqref="D10">
    <cfRule type="cellIs" dxfId="1035" priority="1003" operator="lessThan">
      <formula>0</formula>
    </cfRule>
  </conditionalFormatting>
  <conditionalFormatting sqref="D10">
    <cfRule type="cellIs" dxfId="1034" priority="1002" operator="lessThan">
      <formula>0</formula>
    </cfRule>
  </conditionalFormatting>
  <conditionalFormatting sqref="D11">
    <cfRule type="cellIs" dxfId="1033" priority="1001" operator="lessThan">
      <formula>0</formula>
    </cfRule>
  </conditionalFormatting>
  <conditionalFormatting sqref="D11">
    <cfRule type="cellIs" dxfId="1032" priority="1000" operator="lessThan">
      <formula>0</formula>
    </cfRule>
  </conditionalFormatting>
  <conditionalFormatting sqref="D10">
    <cfRule type="cellIs" dxfId="1031" priority="999" operator="lessThan">
      <formula>0</formula>
    </cfRule>
  </conditionalFormatting>
  <conditionalFormatting sqref="D11">
    <cfRule type="cellIs" dxfId="1030" priority="998" operator="lessThan">
      <formula>0</formula>
    </cfRule>
  </conditionalFormatting>
  <conditionalFormatting sqref="D10">
    <cfRule type="cellIs" dxfId="1029" priority="997" operator="lessThan">
      <formula>0</formula>
    </cfRule>
  </conditionalFormatting>
  <conditionalFormatting sqref="D10">
    <cfRule type="cellIs" dxfId="1028" priority="996" operator="lessThan">
      <formula>0</formula>
    </cfRule>
  </conditionalFormatting>
  <conditionalFormatting sqref="D11">
    <cfRule type="cellIs" dxfId="1027" priority="995" operator="lessThan">
      <formula>0</formula>
    </cfRule>
  </conditionalFormatting>
  <conditionalFormatting sqref="D10">
    <cfRule type="cellIs" dxfId="1026" priority="994" operator="lessThan">
      <formula>0</formula>
    </cfRule>
  </conditionalFormatting>
  <conditionalFormatting sqref="D10">
    <cfRule type="cellIs" dxfId="1025" priority="993" operator="lessThan">
      <formula>0</formula>
    </cfRule>
  </conditionalFormatting>
  <conditionalFormatting sqref="D10">
    <cfRule type="cellIs" dxfId="1024" priority="992" operator="lessThan">
      <formula>0</formula>
    </cfRule>
  </conditionalFormatting>
  <conditionalFormatting sqref="D11">
    <cfRule type="cellIs" dxfId="1023" priority="991" operator="lessThan">
      <formula>0</formula>
    </cfRule>
  </conditionalFormatting>
  <conditionalFormatting sqref="D11">
    <cfRule type="cellIs" dxfId="1022" priority="990" operator="lessThan">
      <formula>0</formula>
    </cfRule>
  </conditionalFormatting>
  <conditionalFormatting sqref="D10">
    <cfRule type="cellIs" dxfId="1021" priority="989" operator="lessThan">
      <formula>0</formula>
    </cfRule>
  </conditionalFormatting>
  <conditionalFormatting sqref="D11">
    <cfRule type="cellIs" dxfId="1020" priority="988" operator="lessThan">
      <formula>0</formula>
    </cfRule>
  </conditionalFormatting>
  <conditionalFormatting sqref="D10">
    <cfRule type="cellIs" dxfId="1019" priority="987" operator="lessThan">
      <formula>0</formula>
    </cfRule>
  </conditionalFormatting>
  <conditionalFormatting sqref="D10">
    <cfRule type="cellIs" dxfId="1018" priority="986" operator="lessThan">
      <formula>0</formula>
    </cfRule>
  </conditionalFormatting>
  <conditionalFormatting sqref="D11">
    <cfRule type="cellIs" dxfId="1017" priority="985" operator="lessThan">
      <formula>0</formula>
    </cfRule>
  </conditionalFormatting>
  <conditionalFormatting sqref="D10">
    <cfRule type="cellIs" dxfId="1016" priority="984" operator="lessThan">
      <formula>0</formula>
    </cfRule>
  </conditionalFormatting>
  <conditionalFormatting sqref="D10">
    <cfRule type="cellIs" dxfId="1015" priority="983" operator="lessThan">
      <formula>0</formula>
    </cfRule>
  </conditionalFormatting>
  <conditionalFormatting sqref="D10">
    <cfRule type="cellIs" dxfId="1014" priority="982" operator="lessThan">
      <formula>0</formula>
    </cfRule>
  </conditionalFormatting>
  <conditionalFormatting sqref="D11">
    <cfRule type="cellIs" dxfId="1013" priority="981" operator="lessThan">
      <formula>0</formula>
    </cfRule>
  </conditionalFormatting>
  <conditionalFormatting sqref="D10">
    <cfRule type="cellIs" dxfId="1012" priority="980" operator="lessThan">
      <formula>0</formula>
    </cfRule>
  </conditionalFormatting>
  <conditionalFormatting sqref="D10">
    <cfRule type="cellIs" dxfId="1011" priority="979" operator="lessThan">
      <formula>0</formula>
    </cfRule>
  </conditionalFormatting>
  <conditionalFormatting sqref="D10">
    <cfRule type="cellIs" dxfId="1010" priority="978" operator="lessThan">
      <formula>0</formula>
    </cfRule>
  </conditionalFormatting>
  <conditionalFormatting sqref="D10">
    <cfRule type="cellIs" dxfId="1009" priority="977" operator="lessThan">
      <formula>0</formula>
    </cfRule>
  </conditionalFormatting>
  <conditionalFormatting sqref="D11">
    <cfRule type="cellIs" dxfId="1008" priority="976" operator="lessThan">
      <formula>0</formula>
    </cfRule>
  </conditionalFormatting>
  <conditionalFormatting sqref="D11">
    <cfRule type="cellIs" dxfId="1007" priority="975" operator="lessThan">
      <formula>0</formula>
    </cfRule>
  </conditionalFormatting>
  <conditionalFormatting sqref="D10">
    <cfRule type="cellIs" dxfId="1006" priority="974" operator="lessThan">
      <formula>0</formula>
    </cfRule>
  </conditionalFormatting>
  <conditionalFormatting sqref="D11">
    <cfRule type="cellIs" dxfId="1005" priority="973" operator="lessThan">
      <formula>0</formula>
    </cfRule>
  </conditionalFormatting>
  <conditionalFormatting sqref="D10">
    <cfRule type="cellIs" dxfId="1004" priority="972" operator="lessThan">
      <formula>0</formula>
    </cfRule>
  </conditionalFormatting>
  <conditionalFormatting sqref="D10">
    <cfRule type="cellIs" dxfId="1003" priority="971" operator="lessThan">
      <formula>0</formula>
    </cfRule>
  </conditionalFormatting>
  <conditionalFormatting sqref="D11">
    <cfRule type="cellIs" dxfId="1002" priority="970" operator="lessThan">
      <formula>0</formula>
    </cfRule>
  </conditionalFormatting>
  <conditionalFormatting sqref="D10">
    <cfRule type="cellIs" dxfId="1001" priority="969" operator="lessThan">
      <formula>0</formula>
    </cfRule>
  </conditionalFormatting>
  <conditionalFormatting sqref="D10">
    <cfRule type="cellIs" dxfId="1000" priority="968" operator="lessThan">
      <formula>0</formula>
    </cfRule>
  </conditionalFormatting>
  <conditionalFormatting sqref="D10">
    <cfRule type="cellIs" dxfId="999" priority="967" operator="lessThan">
      <formula>0</formula>
    </cfRule>
  </conditionalFormatting>
  <conditionalFormatting sqref="D11">
    <cfRule type="cellIs" dxfId="998" priority="966" operator="lessThan">
      <formula>0</formula>
    </cfRule>
  </conditionalFormatting>
  <conditionalFormatting sqref="D10">
    <cfRule type="cellIs" dxfId="997" priority="965" operator="lessThan">
      <formula>0</formula>
    </cfRule>
  </conditionalFormatting>
  <conditionalFormatting sqref="D10">
    <cfRule type="cellIs" dxfId="996" priority="964" operator="lessThan">
      <formula>0</formula>
    </cfRule>
  </conditionalFormatting>
  <conditionalFormatting sqref="D10">
    <cfRule type="cellIs" dxfId="995" priority="963" operator="lessThan">
      <formula>0</formula>
    </cfRule>
  </conditionalFormatting>
  <conditionalFormatting sqref="D10">
    <cfRule type="cellIs" dxfId="994" priority="962" operator="lessThan">
      <formula>0</formula>
    </cfRule>
  </conditionalFormatting>
  <conditionalFormatting sqref="D11">
    <cfRule type="cellIs" dxfId="993" priority="961" operator="lessThan">
      <formula>0</formula>
    </cfRule>
  </conditionalFormatting>
  <conditionalFormatting sqref="D10">
    <cfRule type="cellIs" dxfId="992" priority="960" operator="lessThan">
      <formula>0</formula>
    </cfRule>
  </conditionalFormatting>
  <conditionalFormatting sqref="D10">
    <cfRule type="cellIs" dxfId="991" priority="959" operator="lessThan">
      <formula>0</formula>
    </cfRule>
  </conditionalFormatting>
  <conditionalFormatting sqref="D10">
    <cfRule type="cellIs" dxfId="990" priority="958" operator="lessThan">
      <formula>0</formula>
    </cfRule>
  </conditionalFormatting>
  <conditionalFormatting sqref="D10">
    <cfRule type="cellIs" dxfId="989" priority="957" operator="lessThan">
      <formula>0</formula>
    </cfRule>
  </conditionalFormatting>
  <conditionalFormatting sqref="D10">
    <cfRule type="cellIs" dxfId="988" priority="956" operator="lessThan">
      <formula>0</formula>
    </cfRule>
  </conditionalFormatting>
  <conditionalFormatting sqref="D11">
    <cfRule type="cellIs" dxfId="987" priority="955" operator="lessThan">
      <formula>0</formula>
    </cfRule>
  </conditionalFormatting>
  <conditionalFormatting sqref="D11">
    <cfRule type="cellIs" dxfId="986" priority="954" operator="lessThan">
      <formula>0</formula>
    </cfRule>
  </conditionalFormatting>
  <conditionalFormatting sqref="D11">
    <cfRule type="cellIs" dxfId="985" priority="953" operator="lessThan">
      <formula>0</formula>
    </cfRule>
  </conditionalFormatting>
  <conditionalFormatting sqref="D10">
    <cfRule type="cellIs" dxfId="984" priority="952" operator="lessThan">
      <formula>0</formula>
    </cfRule>
  </conditionalFormatting>
  <conditionalFormatting sqref="D11">
    <cfRule type="cellIs" dxfId="983" priority="951" operator="lessThan">
      <formula>0</formula>
    </cfRule>
  </conditionalFormatting>
  <conditionalFormatting sqref="D11">
    <cfRule type="cellIs" dxfId="982" priority="950" operator="lessThan">
      <formula>0</formula>
    </cfRule>
  </conditionalFormatting>
  <conditionalFormatting sqref="D10">
    <cfRule type="cellIs" dxfId="981" priority="949" operator="lessThan">
      <formula>0</formula>
    </cfRule>
  </conditionalFormatting>
  <conditionalFormatting sqref="D11">
    <cfRule type="cellIs" dxfId="980" priority="948" operator="lessThan">
      <formula>0</formula>
    </cfRule>
  </conditionalFormatting>
  <conditionalFormatting sqref="D10">
    <cfRule type="cellIs" dxfId="979" priority="947" operator="lessThan">
      <formula>0</formula>
    </cfRule>
  </conditionalFormatting>
  <conditionalFormatting sqref="D10">
    <cfRule type="cellIs" dxfId="978" priority="946" operator="lessThan">
      <formula>0</formula>
    </cfRule>
  </conditionalFormatting>
  <conditionalFormatting sqref="D11">
    <cfRule type="cellIs" dxfId="977" priority="945" operator="lessThan">
      <formula>0</formula>
    </cfRule>
  </conditionalFormatting>
  <conditionalFormatting sqref="D11">
    <cfRule type="cellIs" dxfId="976" priority="944" operator="lessThan">
      <formula>0</formula>
    </cfRule>
  </conditionalFormatting>
  <conditionalFormatting sqref="D10">
    <cfRule type="cellIs" dxfId="975" priority="943" operator="lessThan">
      <formula>0</formula>
    </cfRule>
  </conditionalFormatting>
  <conditionalFormatting sqref="D11">
    <cfRule type="cellIs" dxfId="974" priority="942" operator="lessThan">
      <formula>0</formula>
    </cfRule>
  </conditionalFormatting>
  <conditionalFormatting sqref="D10">
    <cfRule type="cellIs" dxfId="973" priority="941" operator="lessThan">
      <formula>0</formula>
    </cfRule>
  </conditionalFormatting>
  <conditionalFormatting sqref="D10">
    <cfRule type="cellIs" dxfId="972" priority="940" operator="lessThan">
      <formula>0</formula>
    </cfRule>
  </conditionalFormatting>
  <conditionalFormatting sqref="D11">
    <cfRule type="cellIs" dxfId="971" priority="939" operator="lessThan">
      <formula>0</formula>
    </cfRule>
  </conditionalFormatting>
  <conditionalFormatting sqref="D10">
    <cfRule type="cellIs" dxfId="970" priority="938" operator="lessThan">
      <formula>0</formula>
    </cfRule>
  </conditionalFormatting>
  <conditionalFormatting sqref="D10">
    <cfRule type="cellIs" dxfId="969" priority="937" operator="lessThan">
      <formula>0</formula>
    </cfRule>
  </conditionalFormatting>
  <conditionalFormatting sqref="D10">
    <cfRule type="cellIs" dxfId="968" priority="936" operator="lessThan">
      <formula>0</formula>
    </cfRule>
  </conditionalFormatting>
  <conditionalFormatting sqref="D11">
    <cfRule type="cellIs" dxfId="967" priority="935" operator="lessThan">
      <formula>0</formula>
    </cfRule>
  </conditionalFormatting>
  <conditionalFormatting sqref="D11">
    <cfRule type="cellIs" dxfId="966" priority="934" operator="lessThan">
      <formula>0</formula>
    </cfRule>
  </conditionalFormatting>
  <conditionalFormatting sqref="D10">
    <cfRule type="cellIs" dxfId="965" priority="933" operator="lessThan">
      <formula>0</formula>
    </cfRule>
  </conditionalFormatting>
  <conditionalFormatting sqref="D11">
    <cfRule type="cellIs" dxfId="964" priority="932" operator="lessThan">
      <formula>0</formula>
    </cfRule>
  </conditionalFormatting>
  <conditionalFormatting sqref="D10">
    <cfRule type="cellIs" dxfId="963" priority="931" operator="lessThan">
      <formula>0</formula>
    </cfRule>
  </conditionalFormatting>
  <conditionalFormatting sqref="D10">
    <cfRule type="cellIs" dxfId="962" priority="930" operator="lessThan">
      <formula>0</formula>
    </cfRule>
  </conditionalFormatting>
  <conditionalFormatting sqref="D11">
    <cfRule type="cellIs" dxfId="961" priority="929" operator="lessThan">
      <formula>0</formula>
    </cfRule>
  </conditionalFormatting>
  <conditionalFormatting sqref="D10">
    <cfRule type="cellIs" dxfId="960" priority="928" operator="lessThan">
      <formula>0</formula>
    </cfRule>
  </conditionalFormatting>
  <conditionalFormatting sqref="D10">
    <cfRule type="cellIs" dxfId="959" priority="927" operator="lessThan">
      <formula>0</formula>
    </cfRule>
  </conditionalFormatting>
  <conditionalFormatting sqref="D10">
    <cfRule type="cellIs" dxfId="958" priority="926" operator="lessThan">
      <formula>0</formula>
    </cfRule>
  </conditionalFormatting>
  <conditionalFormatting sqref="D11">
    <cfRule type="cellIs" dxfId="957" priority="925" operator="lessThan">
      <formula>0</formula>
    </cfRule>
  </conditionalFormatting>
  <conditionalFormatting sqref="D10">
    <cfRule type="cellIs" dxfId="956" priority="924" operator="lessThan">
      <formula>0</formula>
    </cfRule>
  </conditionalFormatting>
  <conditionalFormatting sqref="D10">
    <cfRule type="cellIs" dxfId="955" priority="923" operator="lessThan">
      <formula>0</formula>
    </cfRule>
  </conditionalFormatting>
  <conditionalFormatting sqref="D10">
    <cfRule type="cellIs" dxfId="954" priority="922" operator="lessThan">
      <formula>0</formula>
    </cfRule>
  </conditionalFormatting>
  <conditionalFormatting sqref="D10">
    <cfRule type="cellIs" dxfId="953" priority="921" operator="lessThan">
      <formula>0</formula>
    </cfRule>
  </conditionalFormatting>
  <conditionalFormatting sqref="D11">
    <cfRule type="cellIs" dxfId="952" priority="920" operator="lessThan">
      <formula>0</formula>
    </cfRule>
  </conditionalFormatting>
  <conditionalFormatting sqref="D11">
    <cfRule type="cellIs" dxfId="951" priority="919" operator="lessThan">
      <formula>0</formula>
    </cfRule>
  </conditionalFormatting>
  <conditionalFormatting sqref="D10">
    <cfRule type="cellIs" dxfId="950" priority="918" operator="lessThan">
      <formula>0</formula>
    </cfRule>
  </conditionalFormatting>
  <conditionalFormatting sqref="D11">
    <cfRule type="cellIs" dxfId="949" priority="917" operator="lessThan">
      <formula>0</formula>
    </cfRule>
  </conditionalFormatting>
  <conditionalFormatting sqref="D10">
    <cfRule type="cellIs" dxfId="948" priority="916" operator="lessThan">
      <formula>0</formula>
    </cfRule>
  </conditionalFormatting>
  <conditionalFormatting sqref="D10">
    <cfRule type="cellIs" dxfId="947" priority="915" operator="lessThan">
      <formula>0</formula>
    </cfRule>
  </conditionalFormatting>
  <conditionalFormatting sqref="D11">
    <cfRule type="cellIs" dxfId="946" priority="914" operator="lessThan">
      <formula>0</formula>
    </cfRule>
  </conditionalFormatting>
  <conditionalFormatting sqref="D10">
    <cfRule type="cellIs" dxfId="945" priority="913" operator="lessThan">
      <formula>0</formula>
    </cfRule>
  </conditionalFormatting>
  <conditionalFormatting sqref="D10">
    <cfRule type="cellIs" dxfId="944" priority="912" operator="lessThan">
      <formula>0</formula>
    </cfRule>
  </conditionalFormatting>
  <conditionalFormatting sqref="D10">
    <cfRule type="cellIs" dxfId="943" priority="911" operator="lessThan">
      <formula>0</formula>
    </cfRule>
  </conditionalFormatting>
  <conditionalFormatting sqref="D11">
    <cfRule type="cellIs" dxfId="942" priority="910" operator="lessThan">
      <formula>0</formula>
    </cfRule>
  </conditionalFormatting>
  <conditionalFormatting sqref="D10">
    <cfRule type="cellIs" dxfId="941" priority="909" operator="lessThan">
      <formula>0</formula>
    </cfRule>
  </conditionalFormatting>
  <conditionalFormatting sqref="D10">
    <cfRule type="cellIs" dxfId="940" priority="908" operator="lessThan">
      <formula>0</formula>
    </cfRule>
  </conditionalFormatting>
  <conditionalFormatting sqref="D10">
    <cfRule type="cellIs" dxfId="939" priority="907" operator="lessThan">
      <formula>0</formula>
    </cfRule>
  </conditionalFormatting>
  <conditionalFormatting sqref="D10">
    <cfRule type="cellIs" dxfId="938" priority="906" operator="lessThan">
      <formula>0</formula>
    </cfRule>
  </conditionalFormatting>
  <conditionalFormatting sqref="D11">
    <cfRule type="cellIs" dxfId="937" priority="905" operator="lessThan">
      <formula>0</formula>
    </cfRule>
  </conditionalFormatting>
  <conditionalFormatting sqref="D10">
    <cfRule type="cellIs" dxfId="936" priority="904" operator="lessThan">
      <formula>0</formula>
    </cfRule>
  </conditionalFormatting>
  <conditionalFormatting sqref="D10">
    <cfRule type="cellIs" dxfId="935" priority="903" operator="lessThan">
      <formula>0</formula>
    </cfRule>
  </conditionalFormatting>
  <conditionalFormatting sqref="D10">
    <cfRule type="cellIs" dxfId="934" priority="902" operator="lessThan">
      <formula>0</formula>
    </cfRule>
  </conditionalFormatting>
  <conditionalFormatting sqref="D10">
    <cfRule type="cellIs" dxfId="933" priority="901" operator="lessThan">
      <formula>0</formula>
    </cfRule>
  </conditionalFormatting>
  <conditionalFormatting sqref="D10">
    <cfRule type="cellIs" dxfId="932" priority="900" operator="lessThan">
      <formula>0</formula>
    </cfRule>
  </conditionalFormatting>
  <conditionalFormatting sqref="D11">
    <cfRule type="cellIs" dxfId="931" priority="899" operator="lessThan">
      <formula>0</formula>
    </cfRule>
  </conditionalFormatting>
  <conditionalFormatting sqref="D11">
    <cfRule type="cellIs" dxfId="930" priority="898" operator="lessThan">
      <formula>0</formula>
    </cfRule>
  </conditionalFormatting>
  <conditionalFormatting sqref="D10">
    <cfRule type="cellIs" dxfId="929" priority="897" operator="lessThan">
      <formula>0</formula>
    </cfRule>
  </conditionalFormatting>
  <conditionalFormatting sqref="D11">
    <cfRule type="cellIs" dxfId="928" priority="896" operator="lessThan">
      <formula>0</formula>
    </cfRule>
  </conditionalFormatting>
  <conditionalFormatting sqref="D10">
    <cfRule type="cellIs" dxfId="927" priority="895" operator="lessThan">
      <formula>0</formula>
    </cfRule>
  </conditionalFormatting>
  <conditionalFormatting sqref="D10">
    <cfRule type="cellIs" dxfId="926" priority="894" operator="lessThan">
      <formula>0</formula>
    </cfRule>
  </conditionalFormatting>
  <conditionalFormatting sqref="D11">
    <cfRule type="cellIs" dxfId="925" priority="893" operator="lessThan">
      <formula>0</formula>
    </cfRule>
  </conditionalFormatting>
  <conditionalFormatting sqref="D10">
    <cfRule type="cellIs" dxfId="924" priority="892" operator="lessThan">
      <formula>0</formula>
    </cfRule>
  </conditionalFormatting>
  <conditionalFormatting sqref="D10">
    <cfRule type="cellIs" dxfId="923" priority="891" operator="lessThan">
      <formula>0</formula>
    </cfRule>
  </conditionalFormatting>
  <conditionalFormatting sqref="D10">
    <cfRule type="cellIs" dxfId="922" priority="890" operator="lessThan">
      <formula>0</formula>
    </cfRule>
  </conditionalFormatting>
  <conditionalFormatting sqref="D11">
    <cfRule type="cellIs" dxfId="921" priority="889" operator="lessThan">
      <formula>0</formula>
    </cfRule>
  </conditionalFormatting>
  <conditionalFormatting sqref="D10">
    <cfRule type="cellIs" dxfId="920" priority="888" operator="lessThan">
      <formula>0</formula>
    </cfRule>
  </conditionalFormatting>
  <conditionalFormatting sqref="D10">
    <cfRule type="cellIs" dxfId="919" priority="887" operator="lessThan">
      <formula>0</formula>
    </cfRule>
  </conditionalFormatting>
  <conditionalFormatting sqref="D10">
    <cfRule type="cellIs" dxfId="918" priority="886" operator="lessThan">
      <formula>0</formula>
    </cfRule>
  </conditionalFormatting>
  <conditionalFormatting sqref="D10">
    <cfRule type="cellIs" dxfId="917" priority="885" operator="lessThan">
      <formula>0</formula>
    </cfRule>
  </conditionalFormatting>
  <conditionalFormatting sqref="D11">
    <cfRule type="cellIs" dxfId="916" priority="884" operator="lessThan">
      <formula>0</formula>
    </cfRule>
  </conditionalFormatting>
  <conditionalFormatting sqref="D10">
    <cfRule type="cellIs" dxfId="915" priority="883" operator="lessThan">
      <formula>0</formula>
    </cfRule>
  </conditionalFormatting>
  <conditionalFormatting sqref="D10">
    <cfRule type="cellIs" dxfId="914" priority="882" operator="lessThan">
      <formula>0</formula>
    </cfRule>
  </conditionalFormatting>
  <conditionalFormatting sqref="D10">
    <cfRule type="cellIs" dxfId="913" priority="881" operator="lessThan">
      <formula>0</formula>
    </cfRule>
  </conditionalFormatting>
  <conditionalFormatting sqref="D10">
    <cfRule type="cellIs" dxfId="912" priority="880" operator="lessThan">
      <formula>0</formula>
    </cfRule>
  </conditionalFormatting>
  <conditionalFormatting sqref="D10">
    <cfRule type="cellIs" dxfId="911" priority="879" operator="lessThan">
      <formula>0</formula>
    </cfRule>
  </conditionalFormatting>
  <conditionalFormatting sqref="D11">
    <cfRule type="cellIs" dxfId="910" priority="878" operator="lessThan">
      <formula>0</formula>
    </cfRule>
  </conditionalFormatting>
  <conditionalFormatting sqref="D10">
    <cfRule type="cellIs" dxfId="909" priority="877" operator="lessThan">
      <formula>0</formula>
    </cfRule>
  </conditionalFormatting>
  <conditionalFormatting sqref="D10">
    <cfRule type="cellIs" dxfId="908" priority="876" operator="lessThan">
      <formula>0</formula>
    </cfRule>
  </conditionalFormatting>
  <conditionalFormatting sqref="D10">
    <cfRule type="cellIs" dxfId="907" priority="875" operator="lessThan">
      <formula>0</formula>
    </cfRule>
  </conditionalFormatting>
  <conditionalFormatting sqref="D10">
    <cfRule type="cellIs" dxfId="906" priority="874" operator="lessThan">
      <formula>0</formula>
    </cfRule>
  </conditionalFormatting>
  <conditionalFormatting sqref="D10">
    <cfRule type="cellIs" dxfId="905" priority="873" operator="lessThan">
      <formula>0</formula>
    </cfRule>
  </conditionalFormatting>
  <conditionalFormatting sqref="D10">
    <cfRule type="cellIs" dxfId="904" priority="872" operator="lessThan">
      <formula>0</formula>
    </cfRule>
  </conditionalFormatting>
  <conditionalFormatting sqref="D11">
    <cfRule type="cellIs" dxfId="903" priority="871" operator="lessThan">
      <formula>0</formula>
    </cfRule>
  </conditionalFormatting>
  <conditionalFormatting sqref="D11">
    <cfRule type="cellIs" dxfId="902" priority="870" operator="lessThan">
      <formula>0</formula>
    </cfRule>
  </conditionalFormatting>
  <conditionalFormatting sqref="D11">
    <cfRule type="cellIs" dxfId="901" priority="869" operator="lessThan">
      <formula>0</formula>
    </cfRule>
  </conditionalFormatting>
  <conditionalFormatting sqref="D11">
    <cfRule type="cellIs" dxfId="900" priority="868" operator="lessThan">
      <formula>0</formula>
    </cfRule>
  </conditionalFormatting>
  <conditionalFormatting sqref="D10">
    <cfRule type="cellIs" dxfId="899" priority="867" operator="lessThan">
      <formula>0</formula>
    </cfRule>
  </conditionalFormatting>
  <conditionalFormatting sqref="D11">
    <cfRule type="cellIs" dxfId="898" priority="866" operator="lessThan">
      <formula>0</formula>
    </cfRule>
  </conditionalFormatting>
  <conditionalFormatting sqref="D11">
    <cfRule type="cellIs" dxfId="897" priority="865" operator="lessThan">
      <formula>0</formula>
    </cfRule>
  </conditionalFormatting>
  <conditionalFormatting sqref="D11">
    <cfRule type="cellIs" dxfId="896" priority="864" operator="lessThan">
      <formula>0</formula>
    </cfRule>
  </conditionalFormatting>
  <conditionalFormatting sqref="D10">
    <cfRule type="cellIs" dxfId="895" priority="863" operator="lessThan">
      <formula>0</formula>
    </cfRule>
  </conditionalFormatting>
  <conditionalFormatting sqref="D11">
    <cfRule type="cellIs" dxfId="894" priority="862" operator="lessThan">
      <formula>0</formula>
    </cfRule>
  </conditionalFormatting>
  <conditionalFormatting sqref="D11">
    <cfRule type="cellIs" dxfId="893" priority="861" operator="lessThan">
      <formula>0</formula>
    </cfRule>
  </conditionalFormatting>
  <conditionalFormatting sqref="D10">
    <cfRule type="cellIs" dxfId="892" priority="860" operator="lessThan">
      <formula>0</formula>
    </cfRule>
  </conditionalFormatting>
  <conditionalFormatting sqref="D11">
    <cfRule type="cellIs" dxfId="891" priority="859" operator="lessThan">
      <formula>0</formula>
    </cfRule>
  </conditionalFormatting>
  <conditionalFormatting sqref="D10">
    <cfRule type="cellIs" dxfId="890" priority="858" operator="lessThan">
      <formula>0</formula>
    </cfRule>
  </conditionalFormatting>
  <conditionalFormatting sqref="D10">
    <cfRule type="cellIs" dxfId="889" priority="857" operator="lessThan">
      <formula>0</formula>
    </cfRule>
  </conditionalFormatting>
  <conditionalFormatting sqref="D11">
    <cfRule type="cellIs" dxfId="888" priority="856" operator="lessThan">
      <formula>0</formula>
    </cfRule>
  </conditionalFormatting>
  <conditionalFormatting sqref="D11">
    <cfRule type="cellIs" dxfId="887" priority="855" operator="lessThan">
      <formula>0</formula>
    </cfRule>
  </conditionalFormatting>
  <conditionalFormatting sqref="D11">
    <cfRule type="cellIs" dxfId="886" priority="854" operator="lessThan">
      <formula>0</formula>
    </cfRule>
  </conditionalFormatting>
  <conditionalFormatting sqref="D10">
    <cfRule type="cellIs" dxfId="885" priority="853" operator="lessThan">
      <formula>0</formula>
    </cfRule>
  </conditionalFormatting>
  <conditionalFormatting sqref="D11">
    <cfRule type="cellIs" dxfId="884" priority="852" operator="lessThan">
      <formula>0</formula>
    </cfRule>
  </conditionalFormatting>
  <conditionalFormatting sqref="D11">
    <cfRule type="cellIs" dxfId="883" priority="851" operator="lessThan">
      <formula>0</formula>
    </cfRule>
  </conditionalFormatting>
  <conditionalFormatting sqref="D10">
    <cfRule type="cellIs" dxfId="882" priority="850" operator="lessThan">
      <formula>0</formula>
    </cfRule>
  </conditionalFormatting>
  <conditionalFormatting sqref="D11">
    <cfRule type="cellIs" dxfId="881" priority="849" operator="lessThan">
      <formula>0</formula>
    </cfRule>
  </conditionalFormatting>
  <conditionalFormatting sqref="D10">
    <cfRule type="cellIs" dxfId="880" priority="848" operator="lessThan">
      <formula>0</formula>
    </cfRule>
  </conditionalFormatting>
  <conditionalFormatting sqref="D10">
    <cfRule type="cellIs" dxfId="879" priority="847" operator="lessThan">
      <formula>0</formula>
    </cfRule>
  </conditionalFormatting>
  <conditionalFormatting sqref="D11">
    <cfRule type="cellIs" dxfId="878" priority="846" operator="lessThan">
      <formula>0</formula>
    </cfRule>
  </conditionalFormatting>
  <conditionalFormatting sqref="D11">
    <cfRule type="cellIs" dxfId="877" priority="845" operator="lessThan">
      <formula>0</formula>
    </cfRule>
  </conditionalFormatting>
  <conditionalFormatting sqref="D10">
    <cfRule type="cellIs" dxfId="876" priority="844" operator="lessThan">
      <formula>0</formula>
    </cfRule>
  </conditionalFormatting>
  <conditionalFormatting sqref="D11">
    <cfRule type="cellIs" dxfId="875" priority="843" operator="lessThan">
      <formula>0</formula>
    </cfRule>
  </conditionalFormatting>
  <conditionalFormatting sqref="D10">
    <cfRule type="cellIs" dxfId="874" priority="842" operator="lessThan">
      <formula>0</formula>
    </cfRule>
  </conditionalFormatting>
  <conditionalFormatting sqref="D10">
    <cfRule type="cellIs" dxfId="873" priority="841" operator="lessThan">
      <formula>0</formula>
    </cfRule>
  </conditionalFormatting>
  <conditionalFormatting sqref="D11">
    <cfRule type="cellIs" dxfId="872" priority="840" operator="lessThan">
      <formula>0</formula>
    </cfRule>
  </conditionalFormatting>
  <conditionalFormatting sqref="D10">
    <cfRule type="cellIs" dxfId="871" priority="839" operator="lessThan">
      <formula>0</formula>
    </cfRule>
  </conditionalFormatting>
  <conditionalFormatting sqref="D10">
    <cfRule type="cellIs" dxfId="870" priority="838" operator="lessThan">
      <formula>0</formula>
    </cfRule>
  </conditionalFormatting>
  <conditionalFormatting sqref="D10">
    <cfRule type="cellIs" dxfId="869" priority="837" operator="lessThan">
      <formula>0</formula>
    </cfRule>
  </conditionalFormatting>
  <conditionalFormatting sqref="D11">
    <cfRule type="cellIs" dxfId="868" priority="836" operator="lessThan">
      <formula>0</formula>
    </cfRule>
  </conditionalFormatting>
  <conditionalFormatting sqref="D11">
    <cfRule type="cellIs" dxfId="867" priority="835" operator="lessThan">
      <formula>0</formula>
    </cfRule>
  </conditionalFormatting>
  <conditionalFormatting sqref="D11">
    <cfRule type="cellIs" dxfId="866" priority="834" operator="lessThan">
      <formula>0</formula>
    </cfRule>
  </conditionalFormatting>
  <conditionalFormatting sqref="D10">
    <cfRule type="cellIs" dxfId="865" priority="833" operator="lessThan">
      <formula>0</formula>
    </cfRule>
  </conditionalFormatting>
  <conditionalFormatting sqref="D11">
    <cfRule type="cellIs" dxfId="864" priority="832" operator="lessThan">
      <formula>0</formula>
    </cfRule>
  </conditionalFormatting>
  <conditionalFormatting sqref="D11">
    <cfRule type="cellIs" dxfId="863" priority="831" operator="lessThan">
      <formula>0</formula>
    </cfRule>
  </conditionalFormatting>
  <conditionalFormatting sqref="D10">
    <cfRule type="cellIs" dxfId="862" priority="830" operator="lessThan">
      <formula>0</formula>
    </cfRule>
  </conditionalFormatting>
  <conditionalFormatting sqref="D11">
    <cfRule type="cellIs" dxfId="861" priority="829" operator="lessThan">
      <formula>0</formula>
    </cfRule>
  </conditionalFormatting>
  <conditionalFormatting sqref="D10">
    <cfRule type="cellIs" dxfId="860" priority="828" operator="lessThan">
      <formula>0</formula>
    </cfRule>
  </conditionalFormatting>
  <conditionalFormatting sqref="D10">
    <cfRule type="cellIs" dxfId="859" priority="827" operator="lessThan">
      <formula>0</formula>
    </cfRule>
  </conditionalFormatting>
  <conditionalFormatting sqref="D11">
    <cfRule type="cellIs" dxfId="858" priority="826" operator="lessThan">
      <formula>0</formula>
    </cfRule>
  </conditionalFormatting>
  <conditionalFormatting sqref="D11">
    <cfRule type="cellIs" dxfId="857" priority="825" operator="lessThan">
      <formula>0</formula>
    </cfRule>
  </conditionalFormatting>
  <conditionalFormatting sqref="D10">
    <cfRule type="cellIs" dxfId="856" priority="824" operator="lessThan">
      <formula>0</formula>
    </cfRule>
  </conditionalFormatting>
  <conditionalFormatting sqref="D11">
    <cfRule type="cellIs" dxfId="855" priority="823" operator="lessThan">
      <formula>0</formula>
    </cfRule>
  </conditionalFormatting>
  <conditionalFormatting sqref="D10">
    <cfRule type="cellIs" dxfId="854" priority="822" operator="lessThan">
      <formula>0</formula>
    </cfRule>
  </conditionalFormatting>
  <conditionalFormatting sqref="D10">
    <cfRule type="cellIs" dxfId="853" priority="821" operator="lessThan">
      <formula>0</formula>
    </cfRule>
  </conditionalFormatting>
  <conditionalFormatting sqref="D11">
    <cfRule type="cellIs" dxfId="852" priority="820" operator="lessThan">
      <formula>0</formula>
    </cfRule>
  </conditionalFormatting>
  <conditionalFormatting sqref="D10">
    <cfRule type="cellIs" dxfId="851" priority="819" operator="lessThan">
      <formula>0</formula>
    </cfRule>
  </conditionalFormatting>
  <conditionalFormatting sqref="D10">
    <cfRule type="cellIs" dxfId="850" priority="818" operator="lessThan">
      <formula>0</formula>
    </cfRule>
  </conditionalFormatting>
  <conditionalFormatting sqref="D10">
    <cfRule type="cellIs" dxfId="849" priority="817" operator="lessThan">
      <formula>0</formula>
    </cfRule>
  </conditionalFormatting>
  <conditionalFormatting sqref="D11">
    <cfRule type="cellIs" dxfId="848" priority="816" operator="lessThan">
      <formula>0</formula>
    </cfRule>
  </conditionalFormatting>
  <conditionalFormatting sqref="D11">
    <cfRule type="cellIs" dxfId="847" priority="815" operator="lessThan">
      <formula>0</formula>
    </cfRule>
  </conditionalFormatting>
  <conditionalFormatting sqref="D10">
    <cfRule type="cellIs" dxfId="846" priority="814" operator="lessThan">
      <formula>0</formula>
    </cfRule>
  </conditionalFormatting>
  <conditionalFormatting sqref="D11">
    <cfRule type="cellIs" dxfId="845" priority="813" operator="lessThan">
      <formula>0</formula>
    </cfRule>
  </conditionalFormatting>
  <conditionalFormatting sqref="D10">
    <cfRule type="cellIs" dxfId="844" priority="812" operator="lessThan">
      <formula>0</formula>
    </cfRule>
  </conditionalFormatting>
  <conditionalFormatting sqref="D10">
    <cfRule type="cellIs" dxfId="843" priority="811" operator="lessThan">
      <formula>0</formula>
    </cfRule>
  </conditionalFormatting>
  <conditionalFormatting sqref="D11">
    <cfRule type="cellIs" dxfId="842" priority="810" operator="lessThan">
      <formula>0</formula>
    </cfRule>
  </conditionalFormatting>
  <conditionalFormatting sqref="D10">
    <cfRule type="cellIs" dxfId="841" priority="809" operator="lessThan">
      <formula>0</formula>
    </cfRule>
  </conditionalFormatting>
  <conditionalFormatting sqref="D10">
    <cfRule type="cellIs" dxfId="840" priority="808" operator="lessThan">
      <formula>0</formula>
    </cfRule>
  </conditionalFormatting>
  <conditionalFormatting sqref="D10">
    <cfRule type="cellIs" dxfId="839" priority="807" operator="lessThan">
      <formula>0</formula>
    </cfRule>
  </conditionalFormatting>
  <conditionalFormatting sqref="D11">
    <cfRule type="cellIs" dxfId="838" priority="806" operator="lessThan">
      <formula>0</formula>
    </cfRule>
  </conditionalFormatting>
  <conditionalFormatting sqref="D10">
    <cfRule type="cellIs" dxfId="837" priority="805" operator="lessThan">
      <formula>0</formula>
    </cfRule>
  </conditionalFormatting>
  <conditionalFormatting sqref="D10">
    <cfRule type="cellIs" dxfId="836" priority="804" operator="lessThan">
      <formula>0</formula>
    </cfRule>
  </conditionalFormatting>
  <conditionalFormatting sqref="D10">
    <cfRule type="cellIs" dxfId="835" priority="803" operator="lessThan">
      <formula>0</formula>
    </cfRule>
  </conditionalFormatting>
  <conditionalFormatting sqref="D10">
    <cfRule type="cellIs" dxfId="834" priority="802" operator="lessThan">
      <formula>0</formula>
    </cfRule>
  </conditionalFormatting>
  <conditionalFormatting sqref="D11">
    <cfRule type="cellIs" dxfId="833" priority="801" operator="lessThan">
      <formula>0</formula>
    </cfRule>
  </conditionalFormatting>
  <conditionalFormatting sqref="D11">
    <cfRule type="cellIs" dxfId="832" priority="800" operator="lessThan">
      <formula>0</formula>
    </cfRule>
  </conditionalFormatting>
  <conditionalFormatting sqref="D11">
    <cfRule type="cellIs" dxfId="831" priority="799" operator="lessThan">
      <formula>0</formula>
    </cfRule>
  </conditionalFormatting>
  <conditionalFormatting sqref="D10">
    <cfRule type="cellIs" dxfId="830" priority="798" operator="lessThan">
      <formula>0</formula>
    </cfRule>
  </conditionalFormatting>
  <conditionalFormatting sqref="D11">
    <cfRule type="cellIs" dxfId="829" priority="797" operator="lessThan">
      <formula>0</formula>
    </cfRule>
  </conditionalFormatting>
  <conditionalFormatting sqref="D11">
    <cfRule type="cellIs" dxfId="828" priority="796" operator="lessThan">
      <formula>0</formula>
    </cfRule>
  </conditionalFormatting>
  <conditionalFormatting sqref="D10">
    <cfRule type="cellIs" dxfId="827" priority="795" operator="lessThan">
      <formula>0</formula>
    </cfRule>
  </conditionalFormatting>
  <conditionalFormatting sqref="D11">
    <cfRule type="cellIs" dxfId="826" priority="794" operator="lessThan">
      <formula>0</formula>
    </cfRule>
  </conditionalFormatting>
  <conditionalFormatting sqref="D10">
    <cfRule type="cellIs" dxfId="825" priority="793" operator="lessThan">
      <formula>0</formula>
    </cfRule>
  </conditionalFormatting>
  <conditionalFormatting sqref="D10">
    <cfRule type="cellIs" dxfId="824" priority="792" operator="lessThan">
      <formula>0</formula>
    </cfRule>
  </conditionalFormatting>
  <conditionalFormatting sqref="D11">
    <cfRule type="cellIs" dxfId="823" priority="791" operator="lessThan">
      <formula>0</formula>
    </cfRule>
  </conditionalFormatting>
  <conditionalFormatting sqref="D11">
    <cfRule type="cellIs" dxfId="822" priority="790" operator="lessThan">
      <formula>0</formula>
    </cfRule>
  </conditionalFormatting>
  <conditionalFormatting sqref="D10">
    <cfRule type="cellIs" dxfId="821" priority="789" operator="lessThan">
      <formula>0</formula>
    </cfRule>
  </conditionalFormatting>
  <conditionalFormatting sqref="D11">
    <cfRule type="cellIs" dxfId="820" priority="788" operator="lessThan">
      <formula>0</formula>
    </cfRule>
  </conditionalFormatting>
  <conditionalFormatting sqref="D10">
    <cfRule type="cellIs" dxfId="819" priority="787" operator="lessThan">
      <formula>0</formula>
    </cfRule>
  </conditionalFormatting>
  <conditionalFormatting sqref="D10">
    <cfRule type="cellIs" dxfId="818" priority="786" operator="lessThan">
      <formula>0</formula>
    </cfRule>
  </conditionalFormatting>
  <conditionalFormatting sqref="D11">
    <cfRule type="cellIs" dxfId="817" priority="785" operator="lessThan">
      <formula>0</formula>
    </cfRule>
  </conditionalFormatting>
  <conditionalFormatting sqref="D10">
    <cfRule type="cellIs" dxfId="816" priority="784" operator="lessThan">
      <formula>0</formula>
    </cfRule>
  </conditionalFormatting>
  <conditionalFormatting sqref="D10">
    <cfRule type="cellIs" dxfId="815" priority="783" operator="lessThan">
      <formula>0</formula>
    </cfRule>
  </conditionalFormatting>
  <conditionalFormatting sqref="D10">
    <cfRule type="cellIs" dxfId="814" priority="782" operator="lessThan">
      <formula>0</formula>
    </cfRule>
  </conditionalFormatting>
  <conditionalFormatting sqref="D11">
    <cfRule type="cellIs" dxfId="813" priority="781" operator="lessThan">
      <formula>0</formula>
    </cfRule>
  </conditionalFormatting>
  <conditionalFormatting sqref="D11">
    <cfRule type="cellIs" dxfId="812" priority="780" operator="lessThan">
      <formula>0</formula>
    </cfRule>
  </conditionalFormatting>
  <conditionalFormatting sqref="D10">
    <cfRule type="cellIs" dxfId="811" priority="779" operator="lessThan">
      <formula>0</formula>
    </cfRule>
  </conditionalFormatting>
  <conditionalFormatting sqref="D11">
    <cfRule type="cellIs" dxfId="810" priority="778" operator="lessThan">
      <formula>0</formula>
    </cfRule>
  </conditionalFormatting>
  <conditionalFormatting sqref="D10">
    <cfRule type="cellIs" dxfId="809" priority="777" operator="lessThan">
      <formula>0</formula>
    </cfRule>
  </conditionalFormatting>
  <conditionalFormatting sqref="D10">
    <cfRule type="cellIs" dxfId="808" priority="776" operator="lessThan">
      <formula>0</formula>
    </cfRule>
  </conditionalFormatting>
  <conditionalFormatting sqref="D11">
    <cfRule type="cellIs" dxfId="807" priority="775" operator="lessThan">
      <formula>0</formula>
    </cfRule>
  </conditionalFormatting>
  <conditionalFormatting sqref="D10">
    <cfRule type="cellIs" dxfId="806" priority="774" operator="lessThan">
      <formula>0</formula>
    </cfRule>
  </conditionalFormatting>
  <conditionalFormatting sqref="D10">
    <cfRule type="cellIs" dxfId="805" priority="773" operator="lessThan">
      <formula>0</formula>
    </cfRule>
  </conditionalFormatting>
  <conditionalFormatting sqref="D10">
    <cfRule type="cellIs" dxfId="804" priority="772" operator="lessThan">
      <formula>0</formula>
    </cfRule>
  </conditionalFormatting>
  <conditionalFormatting sqref="D11">
    <cfRule type="cellIs" dxfId="803" priority="771" operator="lessThan">
      <formula>0</formula>
    </cfRule>
  </conditionalFormatting>
  <conditionalFormatting sqref="D10">
    <cfRule type="cellIs" dxfId="802" priority="770" operator="lessThan">
      <formula>0</formula>
    </cfRule>
  </conditionalFormatting>
  <conditionalFormatting sqref="D10">
    <cfRule type="cellIs" dxfId="801" priority="769" operator="lessThan">
      <formula>0</formula>
    </cfRule>
  </conditionalFormatting>
  <conditionalFormatting sqref="D10">
    <cfRule type="cellIs" dxfId="800" priority="768" operator="lessThan">
      <formula>0</formula>
    </cfRule>
  </conditionalFormatting>
  <conditionalFormatting sqref="D10">
    <cfRule type="cellIs" dxfId="799" priority="767" operator="lessThan">
      <formula>0</formula>
    </cfRule>
  </conditionalFormatting>
  <conditionalFormatting sqref="D11">
    <cfRule type="cellIs" dxfId="798" priority="766" operator="lessThan">
      <formula>0</formula>
    </cfRule>
  </conditionalFormatting>
  <conditionalFormatting sqref="D11">
    <cfRule type="cellIs" dxfId="797" priority="765" operator="lessThan">
      <formula>0</formula>
    </cfRule>
  </conditionalFormatting>
  <conditionalFormatting sqref="D10">
    <cfRule type="cellIs" dxfId="796" priority="764" operator="lessThan">
      <formula>0</formula>
    </cfRule>
  </conditionalFormatting>
  <conditionalFormatting sqref="D11">
    <cfRule type="cellIs" dxfId="795" priority="763" operator="lessThan">
      <formula>0</formula>
    </cfRule>
  </conditionalFormatting>
  <conditionalFormatting sqref="D10">
    <cfRule type="cellIs" dxfId="794" priority="762" operator="lessThan">
      <formula>0</formula>
    </cfRule>
  </conditionalFormatting>
  <conditionalFormatting sqref="D10">
    <cfRule type="cellIs" dxfId="793" priority="761" operator="lessThan">
      <formula>0</formula>
    </cfRule>
  </conditionalFormatting>
  <conditionalFormatting sqref="D11">
    <cfRule type="cellIs" dxfId="792" priority="760" operator="lessThan">
      <formula>0</formula>
    </cfRule>
  </conditionalFormatting>
  <conditionalFormatting sqref="D10">
    <cfRule type="cellIs" dxfId="791" priority="759" operator="lessThan">
      <formula>0</formula>
    </cfRule>
  </conditionalFormatting>
  <conditionalFormatting sqref="D10">
    <cfRule type="cellIs" dxfId="790" priority="758" operator="lessThan">
      <formula>0</formula>
    </cfRule>
  </conditionalFormatting>
  <conditionalFormatting sqref="D10">
    <cfRule type="cellIs" dxfId="789" priority="757" operator="lessThan">
      <formula>0</formula>
    </cfRule>
  </conditionalFormatting>
  <conditionalFormatting sqref="D11">
    <cfRule type="cellIs" dxfId="788" priority="756" operator="lessThan">
      <formula>0</formula>
    </cfRule>
  </conditionalFormatting>
  <conditionalFormatting sqref="D10">
    <cfRule type="cellIs" dxfId="787" priority="755" operator="lessThan">
      <formula>0</formula>
    </cfRule>
  </conditionalFormatting>
  <conditionalFormatting sqref="D10">
    <cfRule type="cellIs" dxfId="786" priority="754" operator="lessThan">
      <formula>0</formula>
    </cfRule>
  </conditionalFormatting>
  <conditionalFormatting sqref="D10">
    <cfRule type="cellIs" dxfId="785" priority="753" operator="lessThan">
      <formula>0</formula>
    </cfRule>
  </conditionalFormatting>
  <conditionalFormatting sqref="D10">
    <cfRule type="cellIs" dxfId="784" priority="752" operator="lessThan">
      <formula>0</formula>
    </cfRule>
  </conditionalFormatting>
  <conditionalFormatting sqref="D11">
    <cfRule type="cellIs" dxfId="783" priority="751" operator="lessThan">
      <formula>0</formula>
    </cfRule>
  </conditionalFormatting>
  <conditionalFormatting sqref="D10">
    <cfRule type="cellIs" dxfId="782" priority="750" operator="lessThan">
      <formula>0</formula>
    </cfRule>
  </conditionalFormatting>
  <conditionalFormatting sqref="D10">
    <cfRule type="cellIs" dxfId="781" priority="749" operator="lessThan">
      <formula>0</formula>
    </cfRule>
  </conditionalFormatting>
  <conditionalFormatting sqref="D10">
    <cfRule type="cellIs" dxfId="780" priority="748" operator="lessThan">
      <formula>0</formula>
    </cfRule>
  </conditionalFormatting>
  <conditionalFormatting sqref="D10">
    <cfRule type="cellIs" dxfId="779" priority="747" operator="lessThan">
      <formula>0</formula>
    </cfRule>
  </conditionalFormatting>
  <conditionalFormatting sqref="D10">
    <cfRule type="cellIs" dxfId="778" priority="746" operator="lessThan">
      <formula>0</formula>
    </cfRule>
  </conditionalFormatting>
  <conditionalFormatting sqref="D11">
    <cfRule type="cellIs" dxfId="777" priority="745" operator="lessThan">
      <formula>0</formula>
    </cfRule>
  </conditionalFormatting>
  <conditionalFormatting sqref="D11">
    <cfRule type="cellIs" dxfId="776" priority="744" operator="lessThan">
      <formula>0</formula>
    </cfRule>
  </conditionalFormatting>
  <conditionalFormatting sqref="D11">
    <cfRule type="cellIs" dxfId="775" priority="743" operator="lessThan">
      <formula>0</formula>
    </cfRule>
  </conditionalFormatting>
  <conditionalFormatting sqref="D10">
    <cfRule type="cellIs" dxfId="774" priority="742" operator="lessThan">
      <formula>0</formula>
    </cfRule>
  </conditionalFormatting>
  <conditionalFormatting sqref="D11">
    <cfRule type="cellIs" dxfId="773" priority="741" operator="lessThan">
      <formula>0</formula>
    </cfRule>
  </conditionalFormatting>
  <conditionalFormatting sqref="D11">
    <cfRule type="cellIs" dxfId="772" priority="740" operator="lessThan">
      <formula>0</formula>
    </cfRule>
  </conditionalFormatting>
  <conditionalFormatting sqref="D10">
    <cfRule type="cellIs" dxfId="771" priority="739" operator="lessThan">
      <formula>0</formula>
    </cfRule>
  </conditionalFormatting>
  <conditionalFormatting sqref="D11">
    <cfRule type="cellIs" dxfId="770" priority="738" operator="lessThan">
      <formula>0</formula>
    </cfRule>
  </conditionalFormatting>
  <conditionalFormatting sqref="D10">
    <cfRule type="cellIs" dxfId="769" priority="737" operator="lessThan">
      <formula>0</formula>
    </cfRule>
  </conditionalFormatting>
  <conditionalFormatting sqref="D10">
    <cfRule type="cellIs" dxfId="768" priority="736" operator="lessThan">
      <formula>0</formula>
    </cfRule>
  </conditionalFormatting>
  <conditionalFormatting sqref="D11">
    <cfRule type="cellIs" dxfId="767" priority="735" operator="lessThan">
      <formula>0</formula>
    </cfRule>
  </conditionalFormatting>
  <conditionalFormatting sqref="D11">
    <cfRule type="cellIs" dxfId="766" priority="734" operator="lessThan">
      <formula>0</formula>
    </cfRule>
  </conditionalFormatting>
  <conditionalFormatting sqref="D10">
    <cfRule type="cellIs" dxfId="765" priority="733" operator="lessThan">
      <formula>0</formula>
    </cfRule>
  </conditionalFormatting>
  <conditionalFormatting sqref="D11">
    <cfRule type="cellIs" dxfId="764" priority="732" operator="lessThan">
      <formula>0</formula>
    </cfRule>
  </conditionalFormatting>
  <conditionalFormatting sqref="D10">
    <cfRule type="cellIs" dxfId="763" priority="731" operator="lessThan">
      <formula>0</formula>
    </cfRule>
  </conditionalFormatting>
  <conditionalFormatting sqref="D10">
    <cfRule type="cellIs" dxfId="762" priority="730" operator="lessThan">
      <formula>0</formula>
    </cfRule>
  </conditionalFormatting>
  <conditionalFormatting sqref="D11">
    <cfRule type="cellIs" dxfId="761" priority="729" operator="lessThan">
      <formula>0</formula>
    </cfRule>
  </conditionalFormatting>
  <conditionalFormatting sqref="D10">
    <cfRule type="cellIs" dxfId="760" priority="728" operator="lessThan">
      <formula>0</formula>
    </cfRule>
  </conditionalFormatting>
  <conditionalFormatting sqref="D10">
    <cfRule type="cellIs" dxfId="759" priority="727" operator="lessThan">
      <formula>0</formula>
    </cfRule>
  </conditionalFormatting>
  <conditionalFormatting sqref="D10">
    <cfRule type="cellIs" dxfId="758" priority="726" operator="lessThan">
      <formula>0</formula>
    </cfRule>
  </conditionalFormatting>
  <conditionalFormatting sqref="D11">
    <cfRule type="cellIs" dxfId="757" priority="725" operator="lessThan">
      <formula>0</formula>
    </cfRule>
  </conditionalFormatting>
  <conditionalFormatting sqref="D11">
    <cfRule type="cellIs" dxfId="756" priority="724" operator="lessThan">
      <formula>0</formula>
    </cfRule>
  </conditionalFormatting>
  <conditionalFormatting sqref="D10">
    <cfRule type="cellIs" dxfId="755" priority="723" operator="lessThan">
      <formula>0</formula>
    </cfRule>
  </conditionalFormatting>
  <conditionalFormatting sqref="D11">
    <cfRule type="cellIs" dxfId="754" priority="722" operator="lessThan">
      <formula>0</formula>
    </cfRule>
  </conditionalFormatting>
  <conditionalFormatting sqref="D10">
    <cfRule type="cellIs" dxfId="753" priority="721" operator="lessThan">
      <formula>0</formula>
    </cfRule>
  </conditionalFormatting>
  <conditionalFormatting sqref="D10">
    <cfRule type="cellIs" dxfId="752" priority="720" operator="lessThan">
      <formula>0</formula>
    </cfRule>
  </conditionalFormatting>
  <conditionalFormatting sqref="D11">
    <cfRule type="cellIs" dxfId="751" priority="719" operator="lessThan">
      <formula>0</formula>
    </cfRule>
  </conditionalFormatting>
  <conditionalFormatting sqref="D10">
    <cfRule type="cellIs" dxfId="750" priority="718" operator="lessThan">
      <formula>0</formula>
    </cfRule>
  </conditionalFormatting>
  <conditionalFormatting sqref="D10">
    <cfRule type="cellIs" dxfId="749" priority="717" operator="lessThan">
      <formula>0</formula>
    </cfRule>
  </conditionalFormatting>
  <conditionalFormatting sqref="D10">
    <cfRule type="cellIs" dxfId="748" priority="716" operator="lessThan">
      <formula>0</formula>
    </cfRule>
  </conditionalFormatting>
  <conditionalFormatting sqref="D11">
    <cfRule type="cellIs" dxfId="747" priority="715" operator="lessThan">
      <formula>0</formula>
    </cfRule>
  </conditionalFormatting>
  <conditionalFormatting sqref="D10">
    <cfRule type="cellIs" dxfId="746" priority="714" operator="lessThan">
      <formula>0</formula>
    </cfRule>
  </conditionalFormatting>
  <conditionalFormatting sqref="D10">
    <cfRule type="cellIs" dxfId="745" priority="713" operator="lessThan">
      <formula>0</formula>
    </cfRule>
  </conditionalFormatting>
  <conditionalFormatting sqref="D10">
    <cfRule type="cellIs" dxfId="744" priority="712" operator="lessThan">
      <formula>0</formula>
    </cfRule>
  </conditionalFormatting>
  <conditionalFormatting sqref="D10">
    <cfRule type="cellIs" dxfId="743" priority="711" operator="lessThan">
      <formula>0</formula>
    </cfRule>
  </conditionalFormatting>
  <conditionalFormatting sqref="D11">
    <cfRule type="cellIs" dxfId="742" priority="710" operator="lessThan">
      <formula>0</formula>
    </cfRule>
  </conditionalFormatting>
  <conditionalFormatting sqref="D11">
    <cfRule type="cellIs" dxfId="741" priority="709" operator="lessThan">
      <formula>0</formula>
    </cfRule>
  </conditionalFormatting>
  <conditionalFormatting sqref="D10">
    <cfRule type="cellIs" dxfId="740" priority="708" operator="lessThan">
      <formula>0</formula>
    </cfRule>
  </conditionalFormatting>
  <conditionalFormatting sqref="D11">
    <cfRule type="cellIs" dxfId="739" priority="707" operator="lessThan">
      <formula>0</formula>
    </cfRule>
  </conditionalFormatting>
  <conditionalFormatting sqref="D10">
    <cfRule type="cellIs" dxfId="738" priority="706" operator="lessThan">
      <formula>0</formula>
    </cfRule>
  </conditionalFormatting>
  <conditionalFormatting sqref="D10">
    <cfRule type="cellIs" dxfId="737" priority="705" operator="lessThan">
      <formula>0</formula>
    </cfRule>
  </conditionalFormatting>
  <conditionalFormatting sqref="D11">
    <cfRule type="cellIs" dxfId="736" priority="704" operator="lessThan">
      <formula>0</formula>
    </cfRule>
  </conditionalFormatting>
  <conditionalFormatting sqref="D10">
    <cfRule type="cellIs" dxfId="735" priority="703" operator="lessThan">
      <formula>0</formula>
    </cfRule>
  </conditionalFormatting>
  <conditionalFormatting sqref="D10">
    <cfRule type="cellIs" dxfId="734" priority="702" operator="lessThan">
      <formula>0</formula>
    </cfRule>
  </conditionalFormatting>
  <conditionalFormatting sqref="D10">
    <cfRule type="cellIs" dxfId="733" priority="701" operator="lessThan">
      <formula>0</formula>
    </cfRule>
  </conditionalFormatting>
  <conditionalFormatting sqref="D11">
    <cfRule type="cellIs" dxfId="732" priority="700" operator="lessThan">
      <formula>0</formula>
    </cfRule>
  </conditionalFormatting>
  <conditionalFormatting sqref="D10">
    <cfRule type="cellIs" dxfId="731" priority="699" operator="lessThan">
      <formula>0</formula>
    </cfRule>
  </conditionalFormatting>
  <conditionalFormatting sqref="D10">
    <cfRule type="cellIs" dxfId="730" priority="698" operator="lessThan">
      <formula>0</formula>
    </cfRule>
  </conditionalFormatting>
  <conditionalFormatting sqref="D10">
    <cfRule type="cellIs" dxfId="729" priority="697" operator="lessThan">
      <formula>0</formula>
    </cfRule>
  </conditionalFormatting>
  <conditionalFormatting sqref="D10">
    <cfRule type="cellIs" dxfId="728" priority="696" operator="lessThan">
      <formula>0</formula>
    </cfRule>
  </conditionalFormatting>
  <conditionalFormatting sqref="D11">
    <cfRule type="cellIs" dxfId="727" priority="695" operator="lessThan">
      <formula>0</formula>
    </cfRule>
  </conditionalFormatting>
  <conditionalFormatting sqref="D10">
    <cfRule type="cellIs" dxfId="726" priority="694" operator="lessThan">
      <formula>0</formula>
    </cfRule>
  </conditionalFormatting>
  <conditionalFormatting sqref="D10">
    <cfRule type="cellIs" dxfId="725" priority="693" operator="lessThan">
      <formula>0</formula>
    </cfRule>
  </conditionalFormatting>
  <conditionalFormatting sqref="D10">
    <cfRule type="cellIs" dxfId="724" priority="692" operator="lessThan">
      <formula>0</formula>
    </cfRule>
  </conditionalFormatting>
  <conditionalFormatting sqref="D10">
    <cfRule type="cellIs" dxfId="723" priority="691" operator="lessThan">
      <formula>0</formula>
    </cfRule>
  </conditionalFormatting>
  <conditionalFormatting sqref="D10">
    <cfRule type="cellIs" dxfId="722" priority="690" operator="lessThan">
      <formula>0</formula>
    </cfRule>
  </conditionalFormatting>
  <conditionalFormatting sqref="D11">
    <cfRule type="cellIs" dxfId="721" priority="689" operator="lessThan">
      <formula>0</formula>
    </cfRule>
  </conditionalFormatting>
  <conditionalFormatting sqref="D11">
    <cfRule type="cellIs" dxfId="720" priority="688" operator="lessThan">
      <formula>0</formula>
    </cfRule>
  </conditionalFormatting>
  <conditionalFormatting sqref="D10">
    <cfRule type="cellIs" dxfId="719" priority="687" operator="lessThan">
      <formula>0</formula>
    </cfRule>
  </conditionalFormatting>
  <conditionalFormatting sqref="D11">
    <cfRule type="cellIs" dxfId="718" priority="686" operator="lessThan">
      <formula>0</formula>
    </cfRule>
  </conditionalFormatting>
  <conditionalFormatting sqref="D10">
    <cfRule type="cellIs" dxfId="717" priority="685" operator="lessThan">
      <formula>0</formula>
    </cfRule>
  </conditionalFormatting>
  <conditionalFormatting sqref="D10">
    <cfRule type="cellIs" dxfId="716" priority="684" operator="lessThan">
      <formula>0</formula>
    </cfRule>
  </conditionalFormatting>
  <conditionalFormatting sqref="D11">
    <cfRule type="cellIs" dxfId="715" priority="683" operator="lessThan">
      <formula>0</formula>
    </cfRule>
  </conditionalFormatting>
  <conditionalFormatting sqref="D10">
    <cfRule type="cellIs" dxfId="714" priority="682" operator="lessThan">
      <formula>0</formula>
    </cfRule>
  </conditionalFormatting>
  <conditionalFormatting sqref="D10">
    <cfRule type="cellIs" dxfId="713" priority="681" operator="lessThan">
      <formula>0</formula>
    </cfRule>
  </conditionalFormatting>
  <conditionalFormatting sqref="D10">
    <cfRule type="cellIs" dxfId="712" priority="680" operator="lessThan">
      <formula>0</formula>
    </cfRule>
  </conditionalFormatting>
  <conditionalFormatting sqref="D11">
    <cfRule type="cellIs" dxfId="711" priority="679" operator="lessThan">
      <formula>0</formula>
    </cfRule>
  </conditionalFormatting>
  <conditionalFormatting sqref="D10">
    <cfRule type="cellIs" dxfId="710" priority="678" operator="lessThan">
      <formula>0</formula>
    </cfRule>
  </conditionalFormatting>
  <conditionalFormatting sqref="D10">
    <cfRule type="cellIs" dxfId="709" priority="677" operator="lessThan">
      <formula>0</formula>
    </cfRule>
  </conditionalFormatting>
  <conditionalFormatting sqref="D10">
    <cfRule type="cellIs" dxfId="708" priority="676" operator="lessThan">
      <formula>0</formula>
    </cfRule>
  </conditionalFormatting>
  <conditionalFormatting sqref="D10">
    <cfRule type="cellIs" dxfId="707" priority="675" operator="lessThan">
      <formula>0</formula>
    </cfRule>
  </conditionalFormatting>
  <conditionalFormatting sqref="D11">
    <cfRule type="cellIs" dxfId="706" priority="674" operator="lessThan">
      <formula>0</formula>
    </cfRule>
  </conditionalFormatting>
  <conditionalFormatting sqref="D10">
    <cfRule type="cellIs" dxfId="705" priority="673" operator="lessThan">
      <formula>0</formula>
    </cfRule>
  </conditionalFormatting>
  <conditionalFormatting sqref="D10">
    <cfRule type="cellIs" dxfId="704" priority="672" operator="lessThan">
      <formula>0</formula>
    </cfRule>
  </conditionalFormatting>
  <conditionalFormatting sqref="D10">
    <cfRule type="cellIs" dxfId="703" priority="671" operator="lessThan">
      <formula>0</formula>
    </cfRule>
  </conditionalFormatting>
  <conditionalFormatting sqref="D10">
    <cfRule type="cellIs" dxfId="702" priority="670" operator="lessThan">
      <formula>0</formula>
    </cfRule>
  </conditionalFormatting>
  <conditionalFormatting sqref="D10">
    <cfRule type="cellIs" dxfId="701" priority="669" operator="lessThan">
      <formula>0</formula>
    </cfRule>
  </conditionalFormatting>
  <conditionalFormatting sqref="D11">
    <cfRule type="cellIs" dxfId="700" priority="668" operator="lessThan">
      <formula>0</formula>
    </cfRule>
  </conditionalFormatting>
  <conditionalFormatting sqref="D10">
    <cfRule type="cellIs" dxfId="699" priority="667" operator="lessThan">
      <formula>0</formula>
    </cfRule>
  </conditionalFormatting>
  <conditionalFormatting sqref="D10">
    <cfRule type="cellIs" dxfId="698" priority="666" operator="lessThan">
      <formula>0</formula>
    </cfRule>
  </conditionalFormatting>
  <conditionalFormatting sqref="D10">
    <cfRule type="cellIs" dxfId="697" priority="665" operator="lessThan">
      <formula>0</formula>
    </cfRule>
  </conditionalFormatting>
  <conditionalFormatting sqref="D10">
    <cfRule type="cellIs" dxfId="696" priority="664" operator="lessThan">
      <formula>0</formula>
    </cfRule>
  </conditionalFormatting>
  <conditionalFormatting sqref="D10">
    <cfRule type="cellIs" dxfId="695" priority="663" operator="lessThan">
      <formula>0</formula>
    </cfRule>
  </conditionalFormatting>
  <conditionalFormatting sqref="D10">
    <cfRule type="cellIs" dxfId="694" priority="662" operator="lessThan">
      <formula>0</formula>
    </cfRule>
  </conditionalFormatting>
  <conditionalFormatting sqref="D11">
    <cfRule type="cellIs" dxfId="693" priority="661" operator="lessThan">
      <formula>0</formula>
    </cfRule>
  </conditionalFormatting>
  <conditionalFormatting sqref="D11">
    <cfRule type="cellIs" dxfId="692" priority="660" operator="lessThan">
      <formula>0</formula>
    </cfRule>
  </conditionalFormatting>
  <conditionalFormatting sqref="D11">
    <cfRule type="cellIs" dxfId="691" priority="659" operator="lessThan">
      <formula>0</formula>
    </cfRule>
  </conditionalFormatting>
  <conditionalFormatting sqref="D10">
    <cfRule type="cellIs" dxfId="690" priority="658" operator="lessThan">
      <formula>0</formula>
    </cfRule>
  </conditionalFormatting>
  <conditionalFormatting sqref="D11">
    <cfRule type="cellIs" dxfId="689" priority="657" operator="lessThan">
      <formula>0</formula>
    </cfRule>
  </conditionalFormatting>
  <conditionalFormatting sqref="D11">
    <cfRule type="cellIs" dxfId="688" priority="656" operator="lessThan">
      <formula>0</formula>
    </cfRule>
  </conditionalFormatting>
  <conditionalFormatting sqref="D10">
    <cfRule type="cellIs" dxfId="687" priority="655" operator="lessThan">
      <formula>0</formula>
    </cfRule>
  </conditionalFormatting>
  <conditionalFormatting sqref="D11">
    <cfRule type="cellIs" dxfId="686" priority="654" operator="lessThan">
      <formula>0</formula>
    </cfRule>
  </conditionalFormatting>
  <conditionalFormatting sqref="D10">
    <cfRule type="cellIs" dxfId="685" priority="653" operator="lessThan">
      <formula>0</formula>
    </cfRule>
  </conditionalFormatting>
  <conditionalFormatting sqref="D10">
    <cfRule type="cellIs" dxfId="684" priority="652" operator="lessThan">
      <formula>0</formula>
    </cfRule>
  </conditionalFormatting>
  <conditionalFormatting sqref="D11">
    <cfRule type="cellIs" dxfId="683" priority="651" operator="lessThan">
      <formula>0</formula>
    </cfRule>
  </conditionalFormatting>
  <conditionalFormatting sqref="D11">
    <cfRule type="cellIs" dxfId="682" priority="650" operator="lessThan">
      <formula>0</formula>
    </cfRule>
  </conditionalFormatting>
  <conditionalFormatting sqref="D10">
    <cfRule type="cellIs" dxfId="681" priority="649" operator="lessThan">
      <formula>0</formula>
    </cfRule>
  </conditionalFormatting>
  <conditionalFormatting sqref="D11">
    <cfRule type="cellIs" dxfId="680" priority="648" operator="lessThan">
      <formula>0</formula>
    </cfRule>
  </conditionalFormatting>
  <conditionalFormatting sqref="D10">
    <cfRule type="cellIs" dxfId="679" priority="647" operator="lessThan">
      <formula>0</formula>
    </cfRule>
  </conditionalFormatting>
  <conditionalFormatting sqref="D10">
    <cfRule type="cellIs" dxfId="678" priority="646" operator="lessThan">
      <formula>0</formula>
    </cfRule>
  </conditionalFormatting>
  <conditionalFormatting sqref="D11">
    <cfRule type="cellIs" dxfId="677" priority="645" operator="lessThan">
      <formula>0</formula>
    </cfRule>
  </conditionalFormatting>
  <conditionalFormatting sqref="D10">
    <cfRule type="cellIs" dxfId="676" priority="644" operator="lessThan">
      <formula>0</formula>
    </cfRule>
  </conditionalFormatting>
  <conditionalFormatting sqref="D10">
    <cfRule type="cellIs" dxfId="675" priority="643" operator="lessThan">
      <formula>0</formula>
    </cfRule>
  </conditionalFormatting>
  <conditionalFormatting sqref="D10">
    <cfRule type="cellIs" dxfId="674" priority="642" operator="lessThan">
      <formula>0</formula>
    </cfRule>
  </conditionalFormatting>
  <conditionalFormatting sqref="D11">
    <cfRule type="cellIs" dxfId="673" priority="641" operator="lessThan">
      <formula>0</formula>
    </cfRule>
  </conditionalFormatting>
  <conditionalFormatting sqref="D11">
    <cfRule type="cellIs" dxfId="672" priority="640" operator="lessThan">
      <formula>0</formula>
    </cfRule>
  </conditionalFormatting>
  <conditionalFormatting sqref="D10">
    <cfRule type="cellIs" dxfId="671" priority="639" operator="lessThan">
      <formula>0</formula>
    </cfRule>
  </conditionalFormatting>
  <conditionalFormatting sqref="D11">
    <cfRule type="cellIs" dxfId="670" priority="638" operator="lessThan">
      <formula>0</formula>
    </cfRule>
  </conditionalFormatting>
  <conditionalFormatting sqref="D10">
    <cfRule type="cellIs" dxfId="669" priority="637" operator="lessThan">
      <formula>0</formula>
    </cfRule>
  </conditionalFormatting>
  <conditionalFormatting sqref="D10">
    <cfRule type="cellIs" dxfId="668" priority="636" operator="lessThan">
      <formula>0</formula>
    </cfRule>
  </conditionalFormatting>
  <conditionalFormatting sqref="D11">
    <cfRule type="cellIs" dxfId="667" priority="635" operator="lessThan">
      <formula>0</formula>
    </cfRule>
  </conditionalFormatting>
  <conditionalFormatting sqref="D10">
    <cfRule type="cellIs" dxfId="666" priority="634" operator="lessThan">
      <formula>0</formula>
    </cfRule>
  </conditionalFormatting>
  <conditionalFormatting sqref="D10">
    <cfRule type="cellIs" dxfId="665" priority="633" operator="lessThan">
      <formula>0</formula>
    </cfRule>
  </conditionalFormatting>
  <conditionalFormatting sqref="D10">
    <cfRule type="cellIs" dxfId="664" priority="632" operator="lessThan">
      <formula>0</formula>
    </cfRule>
  </conditionalFormatting>
  <conditionalFormatting sqref="D11">
    <cfRule type="cellIs" dxfId="663" priority="631" operator="lessThan">
      <formula>0</formula>
    </cfRule>
  </conditionalFormatting>
  <conditionalFormatting sqref="D10">
    <cfRule type="cellIs" dxfId="662" priority="630" operator="lessThan">
      <formula>0</formula>
    </cfRule>
  </conditionalFormatting>
  <conditionalFormatting sqref="D10">
    <cfRule type="cellIs" dxfId="661" priority="629" operator="lessThan">
      <formula>0</formula>
    </cfRule>
  </conditionalFormatting>
  <conditionalFormatting sqref="D10">
    <cfRule type="cellIs" dxfId="660" priority="628" operator="lessThan">
      <formula>0</formula>
    </cfRule>
  </conditionalFormatting>
  <conditionalFormatting sqref="D10">
    <cfRule type="cellIs" dxfId="659" priority="627" operator="lessThan">
      <formula>0</formula>
    </cfRule>
  </conditionalFormatting>
  <conditionalFormatting sqref="D11">
    <cfRule type="cellIs" dxfId="658" priority="626" operator="lessThan">
      <formula>0</formula>
    </cfRule>
  </conditionalFormatting>
  <conditionalFormatting sqref="D11">
    <cfRule type="cellIs" dxfId="657" priority="625" operator="lessThan">
      <formula>0</formula>
    </cfRule>
  </conditionalFormatting>
  <conditionalFormatting sqref="D10">
    <cfRule type="cellIs" dxfId="656" priority="624" operator="lessThan">
      <formula>0</formula>
    </cfRule>
  </conditionalFormatting>
  <conditionalFormatting sqref="D11">
    <cfRule type="cellIs" dxfId="655" priority="623" operator="lessThan">
      <formula>0</formula>
    </cfRule>
  </conditionalFormatting>
  <conditionalFormatting sqref="D10">
    <cfRule type="cellIs" dxfId="654" priority="622" operator="lessThan">
      <formula>0</formula>
    </cfRule>
  </conditionalFormatting>
  <conditionalFormatting sqref="D10">
    <cfRule type="cellIs" dxfId="653" priority="621" operator="lessThan">
      <formula>0</formula>
    </cfRule>
  </conditionalFormatting>
  <conditionalFormatting sqref="D11">
    <cfRule type="cellIs" dxfId="652" priority="620" operator="lessThan">
      <formula>0</formula>
    </cfRule>
  </conditionalFormatting>
  <conditionalFormatting sqref="D10">
    <cfRule type="cellIs" dxfId="651" priority="619" operator="lessThan">
      <formula>0</formula>
    </cfRule>
  </conditionalFormatting>
  <conditionalFormatting sqref="D10">
    <cfRule type="cellIs" dxfId="650" priority="618" operator="lessThan">
      <formula>0</formula>
    </cfRule>
  </conditionalFormatting>
  <conditionalFormatting sqref="D10">
    <cfRule type="cellIs" dxfId="649" priority="617" operator="lessThan">
      <formula>0</formula>
    </cfRule>
  </conditionalFormatting>
  <conditionalFormatting sqref="D11">
    <cfRule type="cellIs" dxfId="648" priority="616" operator="lessThan">
      <formula>0</formula>
    </cfRule>
  </conditionalFormatting>
  <conditionalFormatting sqref="D10">
    <cfRule type="cellIs" dxfId="647" priority="615" operator="lessThan">
      <formula>0</formula>
    </cfRule>
  </conditionalFormatting>
  <conditionalFormatting sqref="D10">
    <cfRule type="cellIs" dxfId="646" priority="614" operator="lessThan">
      <formula>0</formula>
    </cfRule>
  </conditionalFormatting>
  <conditionalFormatting sqref="D10">
    <cfRule type="cellIs" dxfId="645" priority="613" operator="lessThan">
      <formula>0</formula>
    </cfRule>
  </conditionalFormatting>
  <conditionalFormatting sqref="D10">
    <cfRule type="cellIs" dxfId="644" priority="612" operator="lessThan">
      <formula>0</formula>
    </cfRule>
  </conditionalFormatting>
  <conditionalFormatting sqref="D11">
    <cfRule type="cellIs" dxfId="643" priority="611" operator="lessThan">
      <formula>0</formula>
    </cfRule>
  </conditionalFormatting>
  <conditionalFormatting sqref="D10">
    <cfRule type="cellIs" dxfId="642" priority="610" operator="lessThan">
      <formula>0</formula>
    </cfRule>
  </conditionalFormatting>
  <conditionalFormatting sqref="D10">
    <cfRule type="cellIs" dxfId="641" priority="609" operator="lessThan">
      <formula>0</formula>
    </cfRule>
  </conditionalFormatting>
  <conditionalFormatting sqref="D10">
    <cfRule type="cellIs" dxfId="640" priority="608" operator="lessThan">
      <formula>0</formula>
    </cfRule>
  </conditionalFormatting>
  <conditionalFormatting sqref="D10">
    <cfRule type="cellIs" dxfId="639" priority="607" operator="lessThan">
      <formula>0</formula>
    </cfRule>
  </conditionalFormatting>
  <conditionalFormatting sqref="D10">
    <cfRule type="cellIs" dxfId="638" priority="606" operator="lessThan">
      <formula>0</formula>
    </cfRule>
  </conditionalFormatting>
  <conditionalFormatting sqref="D11">
    <cfRule type="cellIs" dxfId="637" priority="605" operator="lessThan">
      <formula>0</formula>
    </cfRule>
  </conditionalFormatting>
  <conditionalFormatting sqref="D11">
    <cfRule type="cellIs" dxfId="636" priority="604" operator="lessThan">
      <formula>0</formula>
    </cfRule>
  </conditionalFormatting>
  <conditionalFormatting sqref="D10">
    <cfRule type="cellIs" dxfId="635" priority="603" operator="lessThan">
      <formula>0</formula>
    </cfRule>
  </conditionalFormatting>
  <conditionalFormatting sqref="D11">
    <cfRule type="cellIs" dxfId="634" priority="602" operator="lessThan">
      <formula>0</formula>
    </cfRule>
  </conditionalFormatting>
  <conditionalFormatting sqref="D10">
    <cfRule type="cellIs" dxfId="633" priority="601" operator="lessThan">
      <formula>0</formula>
    </cfRule>
  </conditionalFormatting>
  <conditionalFormatting sqref="D10">
    <cfRule type="cellIs" dxfId="632" priority="600" operator="lessThan">
      <formula>0</formula>
    </cfRule>
  </conditionalFormatting>
  <conditionalFormatting sqref="D11">
    <cfRule type="cellIs" dxfId="631" priority="599" operator="lessThan">
      <formula>0</formula>
    </cfRule>
  </conditionalFormatting>
  <conditionalFormatting sqref="D10">
    <cfRule type="cellIs" dxfId="630" priority="598" operator="lessThan">
      <formula>0</formula>
    </cfRule>
  </conditionalFormatting>
  <conditionalFormatting sqref="D10">
    <cfRule type="cellIs" dxfId="629" priority="597" operator="lessThan">
      <formula>0</formula>
    </cfRule>
  </conditionalFormatting>
  <conditionalFormatting sqref="D10">
    <cfRule type="cellIs" dxfId="628" priority="596" operator="lessThan">
      <formula>0</formula>
    </cfRule>
  </conditionalFormatting>
  <conditionalFormatting sqref="D11">
    <cfRule type="cellIs" dxfId="627" priority="595" operator="lessThan">
      <formula>0</formula>
    </cfRule>
  </conditionalFormatting>
  <conditionalFormatting sqref="D10">
    <cfRule type="cellIs" dxfId="626" priority="594" operator="lessThan">
      <formula>0</formula>
    </cfRule>
  </conditionalFormatting>
  <conditionalFormatting sqref="D10">
    <cfRule type="cellIs" dxfId="625" priority="593" operator="lessThan">
      <formula>0</formula>
    </cfRule>
  </conditionalFormatting>
  <conditionalFormatting sqref="D10">
    <cfRule type="cellIs" dxfId="624" priority="592" operator="lessThan">
      <formula>0</formula>
    </cfRule>
  </conditionalFormatting>
  <conditionalFormatting sqref="D10">
    <cfRule type="cellIs" dxfId="623" priority="591" operator="lessThan">
      <formula>0</formula>
    </cfRule>
  </conditionalFormatting>
  <conditionalFormatting sqref="D11">
    <cfRule type="cellIs" dxfId="622" priority="590" operator="lessThan">
      <formula>0</formula>
    </cfRule>
  </conditionalFormatting>
  <conditionalFormatting sqref="D10">
    <cfRule type="cellIs" dxfId="621" priority="589" operator="lessThan">
      <formula>0</formula>
    </cfRule>
  </conditionalFormatting>
  <conditionalFormatting sqref="D10">
    <cfRule type="cellIs" dxfId="620" priority="588" operator="lessThan">
      <formula>0</formula>
    </cfRule>
  </conditionalFormatting>
  <conditionalFormatting sqref="D10">
    <cfRule type="cellIs" dxfId="619" priority="587" operator="lessThan">
      <formula>0</formula>
    </cfRule>
  </conditionalFormatting>
  <conditionalFormatting sqref="D10">
    <cfRule type="cellIs" dxfId="618" priority="586" operator="lessThan">
      <formula>0</formula>
    </cfRule>
  </conditionalFormatting>
  <conditionalFormatting sqref="D10">
    <cfRule type="cellIs" dxfId="617" priority="585" operator="lessThan">
      <formula>0</formula>
    </cfRule>
  </conditionalFormatting>
  <conditionalFormatting sqref="D11">
    <cfRule type="cellIs" dxfId="616" priority="584" operator="lessThan">
      <formula>0</formula>
    </cfRule>
  </conditionalFormatting>
  <conditionalFormatting sqref="D10">
    <cfRule type="cellIs" dxfId="615" priority="583" operator="lessThan">
      <formula>0</formula>
    </cfRule>
  </conditionalFormatting>
  <conditionalFormatting sqref="D10">
    <cfRule type="cellIs" dxfId="614" priority="582" operator="lessThan">
      <formula>0</formula>
    </cfRule>
  </conditionalFormatting>
  <conditionalFormatting sqref="D10">
    <cfRule type="cellIs" dxfId="613" priority="581" operator="lessThan">
      <formula>0</formula>
    </cfRule>
  </conditionalFormatting>
  <conditionalFormatting sqref="D10">
    <cfRule type="cellIs" dxfId="612" priority="580" operator="lessThan">
      <formula>0</formula>
    </cfRule>
  </conditionalFormatting>
  <conditionalFormatting sqref="D10">
    <cfRule type="cellIs" dxfId="611" priority="579" operator="lessThan">
      <formula>0</formula>
    </cfRule>
  </conditionalFormatting>
  <conditionalFormatting sqref="D10">
    <cfRule type="cellIs" dxfId="610" priority="578" operator="lessThan">
      <formula>0</formula>
    </cfRule>
  </conditionalFormatting>
  <conditionalFormatting sqref="D11">
    <cfRule type="cellIs" dxfId="609" priority="577" operator="lessThan">
      <formula>0</formula>
    </cfRule>
  </conditionalFormatting>
  <conditionalFormatting sqref="D11">
    <cfRule type="cellIs" dxfId="608" priority="576" operator="lessThan">
      <formula>0</formula>
    </cfRule>
  </conditionalFormatting>
  <conditionalFormatting sqref="D10">
    <cfRule type="cellIs" dxfId="607" priority="575" operator="lessThan">
      <formula>0</formula>
    </cfRule>
  </conditionalFormatting>
  <conditionalFormatting sqref="D11">
    <cfRule type="cellIs" dxfId="606" priority="574" operator="lessThan">
      <formula>0</formula>
    </cfRule>
  </conditionalFormatting>
  <conditionalFormatting sqref="D10">
    <cfRule type="cellIs" dxfId="605" priority="573" operator="lessThan">
      <formula>0</formula>
    </cfRule>
  </conditionalFormatting>
  <conditionalFormatting sqref="D10">
    <cfRule type="cellIs" dxfId="604" priority="572" operator="lessThan">
      <formula>0</formula>
    </cfRule>
  </conditionalFormatting>
  <conditionalFormatting sqref="D11">
    <cfRule type="cellIs" dxfId="603" priority="571" operator="lessThan">
      <formula>0</formula>
    </cfRule>
  </conditionalFormatting>
  <conditionalFormatting sqref="D10">
    <cfRule type="cellIs" dxfId="602" priority="570" operator="lessThan">
      <formula>0</formula>
    </cfRule>
  </conditionalFormatting>
  <conditionalFormatting sqref="D10">
    <cfRule type="cellIs" dxfId="601" priority="569" operator="lessThan">
      <formula>0</formula>
    </cfRule>
  </conditionalFormatting>
  <conditionalFormatting sqref="D10">
    <cfRule type="cellIs" dxfId="600" priority="568" operator="lessThan">
      <formula>0</formula>
    </cfRule>
  </conditionalFormatting>
  <conditionalFormatting sqref="D11">
    <cfRule type="cellIs" dxfId="599" priority="567" operator="lessThan">
      <formula>0</formula>
    </cfRule>
  </conditionalFormatting>
  <conditionalFormatting sqref="D10">
    <cfRule type="cellIs" dxfId="598" priority="566" operator="lessThan">
      <formula>0</formula>
    </cfRule>
  </conditionalFormatting>
  <conditionalFormatting sqref="D10">
    <cfRule type="cellIs" dxfId="597" priority="565" operator="lessThan">
      <formula>0</formula>
    </cfRule>
  </conditionalFormatting>
  <conditionalFormatting sqref="D10">
    <cfRule type="cellIs" dxfId="596" priority="564" operator="lessThan">
      <formula>0</formula>
    </cfRule>
  </conditionalFormatting>
  <conditionalFormatting sqref="D10">
    <cfRule type="cellIs" dxfId="595" priority="563" operator="lessThan">
      <formula>0</formula>
    </cfRule>
  </conditionalFormatting>
  <conditionalFormatting sqref="D11">
    <cfRule type="cellIs" dxfId="594" priority="562" operator="lessThan">
      <formula>0</formula>
    </cfRule>
  </conditionalFormatting>
  <conditionalFormatting sqref="D10">
    <cfRule type="cellIs" dxfId="593" priority="561" operator="lessThan">
      <formula>0</formula>
    </cfRule>
  </conditionalFormatting>
  <conditionalFormatting sqref="D10">
    <cfRule type="cellIs" dxfId="592" priority="560" operator="lessThan">
      <formula>0</formula>
    </cfRule>
  </conditionalFormatting>
  <conditionalFormatting sqref="D10">
    <cfRule type="cellIs" dxfId="591" priority="559" operator="lessThan">
      <formula>0</formula>
    </cfRule>
  </conditionalFormatting>
  <conditionalFormatting sqref="D10">
    <cfRule type="cellIs" dxfId="590" priority="558" operator="lessThan">
      <formula>0</formula>
    </cfRule>
  </conditionalFormatting>
  <conditionalFormatting sqref="D10">
    <cfRule type="cellIs" dxfId="589" priority="557" operator="lessThan">
      <formula>0</formula>
    </cfRule>
  </conditionalFormatting>
  <conditionalFormatting sqref="D11">
    <cfRule type="cellIs" dxfId="588" priority="556" operator="lessThan">
      <formula>0</formula>
    </cfRule>
  </conditionalFormatting>
  <conditionalFormatting sqref="D10">
    <cfRule type="cellIs" dxfId="587" priority="555" operator="lessThan">
      <formula>0</formula>
    </cfRule>
  </conditionalFormatting>
  <conditionalFormatting sqref="D10">
    <cfRule type="cellIs" dxfId="586" priority="554" operator="lessThan">
      <formula>0</formula>
    </cfRule>
  </conditionalFormatting>
  <conditionalFormatting sqref="D10">
    <cfRule type="cellIs" dxfId="585" priority="553" operator="lessThan">
      <formula>0</formula>
    </cfRule>
  </conditionalFormatting>
  <conditionalFormatting sqref="D10">
    <cfRule type="cellIs" dxfId="584" priority="552" operator="lessThan">
      <formula>0</formula>
    </cfRule>
  </conditionalFormatting>
  <conditionalFormatting sqref="D10">
    <cfRule type="cellIs" dxfId="583" priority="551" operator="lessThan">
      <formula>0</formula>
    </cfRule>
  </conditionalFormatting>
  <conditionalFormatting sqref="D10">
    <cfRule type="cellIs" dxfId="582" priority="550" operator="lessThan">
      <formula>0</formula>
    </cfRule>
  </conditionalFormatting>
  <conditionalFormatting sqref="D11">
    <cfRule type="cellIs" dxfId="581" priority="549" operator="lessThan">
      <formula>0</formula>
    </cfRule>
  </conditionalFormatting>
  <conditionalFormatting sqref="D10">
    <cfRule type="cellIs" dxfId="580" priority="548" operator="lessThan">
      <formula>0</formula>
    </cfRule>
  </conditionalFormatting>
  <conditionalFormatting sqref="D10">
    <cfRule type="cellIs" dxfId="579" priority="547" operator="lessThan">
      <formula>0</formula>
    </cfRule>
  </conditionalFormatting>
  <conditionalFormatting sqref="D10">
    <cfRule type="cellIs" dxfId="578" priority="546" operator="lessThan">
      <formula>0</formula>
    </cfRule>
  </conditionalFormatting>
  <conditionalFormatting sqref="D10">
    <cfRule type="cellIs" dxfId="577" priority="545" operator="lessThan">
      <formula>0</formula>
    </cfRule>
  </conditionalFormatting>
  <conditionalFormatting sqref="D10">
    <cfRule type="cellIs" dxfId="576" priority="544" operator="lessThan">
      <formula>0</formula>
    </cfRule>
  </conditionalFormatting>
  <conditionalFormatting sqref="D10">
    <cfRule type="cellIs" dxfId="575" priority="543" operator="lessThan">
      <formula>0</formula>
    </cfRule>
  </conditionalFormatting>
  <conditionalFormatting sqref="D10">
    <cfRule type="cellIs" dxfId="574" priority="542" operator="lessThan">
      <formula>0</formula>
    </cfRule>
  </conditionalFormatting>
  <conditionalFormatting sqref="D11">
    <cfRule type="cellIs" dxfId="573" priority="541" operator="lessThan">
      <formula>0</formula>
    </cfRule>
  </conditionalFormatting>
  <conditionalFormatting sqref="D11">
    <cfRule type="cellIs" dxfId="572" priority="540" operator="lessThan">
      <formula>0</formula>
    </cfRule>
  </conditionalFormatting>
  <conditionalFormatting sqref="D11">
    <cfRule type="cellIs" dxfId="571" priority="539" operator="lessThan">
      <formula>0</formula>
    </cfRule>
  </conditionalFormatting>
  <conditionalFormatting sqref="D10">
    <cfRule type="cellIs" dxfId="570" priority="538" operator="lessThan">
      <formula>0</formula>
    </cfRule>
  </conditionalFormatting>
  <conditionalFormatting sqref="D11">
    <cfRule type="cellIs" dxfId="569" priority="537" operator="lessThan">
      <formula>0</formula>
    </cfRule>
  </conditionalFormatting>
  <conditionalFormatting sqref="D11">
    <cfRule type="cellIs" dxfId="568" priority="536" operator="lessThan">
      <formula>0</formula>
    </cfRule>
  </conditionalFormatting>
  <conditionalFormatting sqref="D10">
    <cfRule type="cellIs" dxfId="567" priority="535" operator="lessThan">
      <formula>0</formula>
    </cfRule>
  </conditionalFormatting>
  <conditionalFormatting sqref="D11">
    <cfRule type="cellIs" dxfId="566" priority="534" operator="lessThan">
      <formula>0</formula>
    </cfRule>
  </conditionalFormatting>
  <conditionalFormatting sqref="D10">
    <cfRule type="cellIs" dxfId="565" priority="533" operator="lessThan">
      <formula>0</formula>
    </cfRule>
  </conditionalFormatting>
  <conditionalFormatting sqref="D10">
    <cfRule type="cellIs" dxfId="564" priority="532" operator="lessThan">
      <formula>0</formula>
    </cfRule>
  </conditionalFormatting>
  <conditionalFormatting sqref="D11">
    <cfRule type="cellIs" dxfId="563" priority="531" operator="lessThan">
      <formula>0</formula>
    </cfRule>
  </conditionalFormatting>
  <conditionalFormatting sqref="D11">
    <cfRule type="cellIs" dxfId="562" priority="530" operator="lessThan">
      <formula>0</formula>
    </cfRule>
  </conditionalFormatting>
  <conditionalFormatting sqref="D10">
    <cfRule type="cellIs" dxfId="561" priority="529" operator="lessThan">
      <formula>0</formula>
    </cfRule>
  </conditionalFormatting>
  <conditionalFormatting sqref="D11">
    <cfRule type="cellIs" dxfId="560" priority="528" operator="lessThan">
      <formula>0</formula>
    </cfRule>
  </conditionalFormatting>
  <conditionalFormatting sqref="D10">
    <cfRule type="cellIs" dxfId="559" priority="527" operator="lessThan">
      <formula>0</formula>
    </cfRule>
  </conditionalFormatting>
  <conditionalFormatting sqref="D10">
    <cfRule type="cellIs" dxfId="558" priority="526" operator="lessThan">
      <formula>0</formula>
    </cfRule>
  </conditionalFormatting>
  <conditionalFormatting sqref="D11">
    <cfRule type="cellIs" dxfId="557" priority="525" operator="lessThan">
      <formula>0</formula>
    </cfRule>
  </conditionalFormatting>
  <conditionalFormatting sqref="D10">
    <cfRule type="cellIs" dxfId="556" priority="524" operator="lessThan">
      <formula>0</formula>
    </cfRule>
  </conditionalFormatting>
  <conditionalFormatting sqref="D10">
    <cfRule type="cellIs" dxfId="555" priority="523" operator="lessThan">
      <formula>0</formula>
    </cfRule>
  </conditionalFormatting>
  <conditionalFormatting sqref="D10">
    <cfRule type="cellIs" dxfId="554" priority="522" operator="lessThan">
      <formula>0</formula>
    </cfRule>
  </conditionalFormatting>
  <conditionalFormatting sqref="D11">
    <cfRule type="cellIs" dxfId="553" priority="521" operator="lessThan">
      <formula>0</formula>
    </cfRule>
  </conditionalFormatting>
  <conditionalFormatting sqref="D11">
    <cfRule type="cellIs" dxfId="552" priority="520" operator="lessThan">
      <formula>0</formula>
    </cfRule>
  </conditionalFormatting>
  <conditionalFormatting sqref="D10">
    <cfRule type="cellIs" dxfId="551" priority="519" operator="lessThan">
      <formula>0</formula>
    </cfRule>
  </conditionalFormatting>
  <conditionalFormatting sqref="D11">
    <cfRule type="cellIs" dxfId="550" priority="518" operator="lessThan">
      <formula>0</formula>
    </cfRule>
  </conditionalFormatting>
  <conditionalFormatting sqref="D10">
    <cfRule type="cellIs" dxfId="549" priority="517" operator="lessThan">
      <formula>0</formula>
    </cfRule>
  </conditionalFormatting>
  <conditionalFormatting sqref="D10">
    <cfRule type="cellIs" dxfId="548" priority="516" operator="lessThan">
      <formula>0</formula>
    </cfRule>
  </conditionalFormatting>
  <conditionalFormatting sqref="D11">
    <cfRule type="cellIs" dxfId="547" priority="515" operator="lessThan">
      <formula>0</formula>
    </cfRule>
  </conditionalFormatting>
  <conditionalFormatting sqref="D10">
    <cfRule type="cellIs" dxfId="546" priority="514" operator="lessThan">
      <formula>0</formula>
    </cfRule>
  </conditionalFormatting>
  <conditionalFormatting sqref="D10">
    <cfRule type="cellIs" dxfId="545" priority="513" operator="lessThan">
      <formula>0</formula>
    </cfRule>
  </conditionalFormatting>
  <conditionalFormatting sqref="D10">
    <cfRule type="cellIs" dxfId="544" priority="512" operator="lessThan">
      <formula>0</formula>
    </cfRule>
  </conditionalFormatting>
  <conditionalFormatting sqref="D11">
    <cfRule type="cellIs" dxfId="543" priority="511" operator="lessThan">
      <formula>0</formula>
    </cfRule>
  </conditionalFormatting>
  <conditionalFormatting sqref="D10">
    <cfRule type="cellIs" dxfId="542" priority="510" operator="lessThan">
      <formula>0</formula>
    </cfRule>
  </conditionalFormatting>
  <conditionalFormatting sqref="D10">
    <cfRule type="cellIs" dxfId="541" priority="509" operator="lessThan">
      <formula>0</formula>
    </cfRule>
  </conditionalFormatting>
  <conditionalFormatting sqref="D10">
    <cfRule type="cellIs" dxfId="540" priority="508" operator="lessThan">
      <formula>0</formula>
    </cfRule>
  </conditionalFormatting>
  <conditionalFormatting sqref="D10">
    <cfRule type="cellIs" dxfId="539" priority="507" operator="lessThan">
      <formula>0</formula>
    </cfRule>
  </conditionalFormatting>
  <conditionalFormatting sqref="D11">
    <cfRule type="cellIs" dxfId="538" priority="506" operator="lessThan">
      <formula>0</formula>
    </cfRule>
  </conditionalFormatting>
  <conditionalFormatting sqref="D11">
    <cfRule type="cellIs" dxfId="537" priority="505" operator="lessThan">
      <formula>0</formula>
    </cfRule>
  </conditionalFormatting>
  <conditionalFormatting sqref="D10">
    <cfRule type="cellIs" dxfId="536" priority="504" operator="lessThan">
      <formula>0</formula>
    </cfRule>
  </conditionalFormatting>
  <conditionalFormatting sqref="D11">
    <cfRule type="cellIs" dxfId="535" priority="503" operator="lessThan">
      <formula>0</formula>
    </cfRule>
  </conditionalFormatting>
  <conditionalFormatting sqref="D10">
    <cfRule type="cellIs" dxfId="534" priority="502" operator="lessThan">
      <formula>0</formula>
    </cfRule>
  </conditionalFormatting>
  <conditionalFormatting sqref="D10">
    <cfRule type="cellIs" dxfId="533" priority="501" operator="lessThan">
      <formula>0</formula>
    </cfRule>
  </conditionalFormatting>
  <conditionalFormatting sqref="D11">
    <cfRule type="cellIs" dxfId="532" priority="500" operator="lessThan">
      <formula>0</formula>
    </cfRule>
  </conditionalFormatting>
  <conditionalFormatting sqref="D10">
    <cfRule type="cellIs" dxfId="531" priority="499" operator="lessThan">
      <formula>0</formula>
    </cfRule>
  </conditionalFormatting>
  <conditionalFormatting sqref="D10">
    <cfRule type="cellIs" dxfId="530" priority="498" operator="lessThan">
      <formula>0</formula>
    </cfRule>
  </conditionalFormatting>
  <conditionalFormatting sqref="D10">
    <cfRule type="cellIs" dxfId="529" priority="497" operator="lessThan">
      <formula>0</formula>
    </cfRule>
  </conditionalFormatting>
  <conditionalFormatting sqref="D11">
    <cfRule type="cellIs" dxfId="528" priority="496" operator="lessThan">
      <formula>0</formula>
    </cfRule>
  </conditionalFormatting>
  <conditionalFormatting sqref="D10">
    <cfRule type="cellIs" dxfId="527" priority="495" operator="lessThan">
      <formula>0</formula>
    </cfRule>
  </conditionalFormatting>
  <conditionalFormatting sqref="D10">
    <cfRule type="cellIs" dxfId="526" priority="494" operator="lessThan">
      <formula>0</formula>
    </cfRule>
  </conditionalFormatting>
  <conditionalFormatting sqref="D10">
    <cfRule type="cellIs" dxfId="525" priority="493" operator="lessThan">
      <formula>0</formula>
    </cfRule>
  </conditionalFormatting>
  <conditionalFormatting sqref="D10">
    <cfRule type="cellIs" dxfId="524" priority="492" operator="lessThan">
      <formula>0</formula>
    </cfRule>
  </conditionalFormatting>
  <conditionalFormatting sqref="D11">
    <cfRule type="cellIs" dxfId="523" priority="491" operator="lessThan">
      <formula>0</formula>
    </cfRule>
  </conditionalFormatting>
  <conditionalFormatting sqref="D10">
    <cfRule type="cellIs" dxfId="522" priority="490" operator="lessThan">
      <formula>0</formula>
    </cfRule>
  </conditionalFormatting>
  <conditionalFormatting sqref="D10">
    <cfRule type="cellIs" dxfId="521" priority="489" operator="lessThan">
      <formula>0</formula>
    </cfRule>
  </conditionalFormatting>
  <conditionalFormatting sqref="D10">
    <cfRule type="cellIs" dxfId="520" priority="488" operator="lessThan">
      <formula>0</formula>
    </cfRule>
  </conditionalFormatting>
  <conditionalFormatting sqref="D10">
    <cfRule type="cellIs" dxfId="519" priority="487" operator="lessThan">
      <formula>0</formula>
    </cfRule>
  </conditionalFormatting>
  <conditionalFormatting sqref="D10">
    <cfRule type="cellIs" dxfId="518" priority="486" operator="lessThan">
      <formula>0</formula>
    </cfRule>
  </conditionalFormatting>
  <conditionalFormatting sqref="D11">
    <cfRule type="cellIs" dxfId="517" priority="485" operator="lessThan">
      <formula>0</formula>
    </cfRule>
  </conditionalFormatting>
  <conditionalFormatting sqref="D11">
    <cfRule type="cellIs" dxfId="516" priority="484" operator="lessThan">
      <formula>0</formula>
    </cfRule>
  </conditionalFormatting>
  <conditionalFormatting sqref="D10">
    <cfRule type="cellIs" dxfId="515" priority="483" operator="lessThan">
      <formula>0</formula>
    </cfRule>
  </conditionalFormatting>
  <conditionalFormatting sqref="D11">
    <cfRule type="cellIs" dxfId="514" priority="482" operator="lessThan">
      <formula>0</formula>
    </cfRule>
  </conditionalFormatting>
  <conditionalFormatting sqref="D10">
    <cfRule type="cellIs" dxfId="513" priority="481" operator="lessThan">
      <formula>0</formula>
    </cfRule>
  </conditionalFormatting>
  <conditionalFormatting sqref="D10">
    <cfRule type="cellIs" dxfId="512" priority="480" operator="lessThan">
      <formula>0</formula>
    </cfRule>
  </conditionalFormatting>
  <conditionalFormatting sqref="D11">
    <cfRule type="cellIs" dxfId="511" priority="479" operator="lessThan">
      <formula>0</formula>
    </cfRule>
  </conditionalFormatting>
  <conditionalFormatting sqref="D10">
    <cfRule type="cellIs" dxfId="510" priority="478" operator="lessThan">
      <formula>0</formula>
    </cfRule>
  </conditionalFormatting>
  <conditionalFormatting sqref="D10">
    <cfRule type="cellIs" dxfId="509" priority="477" operator="lessThan">
      <formula>0</formula>
    </cfRule>
  </conditionalFormatting>
  <conditionalFormatting sqref="D10">
    <cfRule type="cellIs" dxfId="508" priority="476" operator="lessThan">
      <formula>0</formula>
    </cfRule>
  </conditionalFormatting>
  <conditionalFormatting sqref="D11">
    <cfRule type="cellIs" dxfId="507" priority="475" operator="lessThan">
      <formula>0</formula>
    </cfRule>
  </conditionalFormatting>
  <conditionalFormatting sqref="D10">
    <cfRule type="cellIs" dxfId="506" priority="474" operator="lessThan">
      <formula>0</formula>
    </cfRule>
  </conditionalFormatting>
  <conditionalFormatting sqref="D10">
    <cfRule type="cellIs" dxfId="505" priority="473" operator="lessThan">
      <formula>0</formula>
    </cfRule>
  </conditionalFormatting>
  <conditionalFormatting sqref="D10">
    <cfRule type="cellIs" dxfId="504" priority="472" operator="lessThan">
      <formula>0</formula>
    </cfRule>
  </conditionalFormatting>
  <conditionalFormatting sqref="D10">
    <cfRule type="cellIs" dxfId="503" priority="471" operator="lessThan">
      <formula>0</formula>
    </cfRule>
  </conditionalFormatting>
  <conditionalFormatting sqref="D11">
    <cfRule type="cellIs" dxfId="502" priority="470" operator="lessThan">
      <formula>0</formula>
    </cfRule>
  </conditionalFormatting>
  <conditionalFormatting sqref="D10">
    <cfRule type="cellIs" dxfId="501" priority="469" operator="lessThan">
      <formula>0</formula>
    </cfRule>
  </conditionalFormatting>
  <conditionalFormatting sqref="D10">
    <cfRule type="cellIs" dxfId="500" priority="468" operator="lessThan">
      <formula>0</formula>
    </cfRule>
  </conditionalFormatting>
  <conditionalFormatting sqref="D10">
    <cfRule type="cellIs" dxfId="499" priority="467" operator="lessThan">
      <formula>0</formula>
    </cfRule>
  </conditionalFormatting>
  <conditionalFormatting sqref="D10">
    <cfRule type="cellIs" dxfId="498" priority="466" operator="lessThan">
      <formula>0</formula>
    </cfRule>
  </conditionalFormatting>
  <conditionalFormatting sqref="D10">
    <cfRule type="cellIs" dxfId="497" priority="465" operator="lessThan">
      <formula>0</formula>
    </cfRule>
  </conditionalFormatting>
  <conditionalFormatting sqref="D11">
    <cfRule type="cellIs" dxfId="496" priority="464" operator="lessThan">
      <formula>0</formula>
    </cfRule>
  </conditionalFormatting>
  <conditionalFormatting sqref="D10">
    <cfRule type="cellIs" dxfId="495" priority="463" operator="lessThan">
      <formula>0</formula>
    </cfRule>
  </conditionalFormatting>
  <conditionalFormatting sqref="D10">
    <cfRule type="cellIs" dxfId="494" priority="462" operator="lessThan">
      <formula>0</formula>
    </cfRule>
  </conditionalFormatting>
  <conditionalFormatting sqref="D10">
    <cfRule type="cellIs" dxfId="493" priority="461" operator="lessThan">
      <formula>0</formula>
    </cfRule>
  </conditionalFormatting>
  <conditionalFormatting sqref="D10">
    <cfRule type="cellIs" dxfId="492" priority="460" operator="lessThan">
      <formula>0</formula>
    </cfRule>
  </conditionalFormatting>
  <conditionalFormatting sqref="D10">
    <cfRule type="cellIs" dxfId="491" priority="459" operator="lessThan">
      <formula>0</formula>
    </cfRule>
  </conditionalFormatting>
  <conditionalFormatting sqref="D10">
    <cfRule type="cellIs" dxfId="490" priority="458" operator="lessThan">
      <formula>0</formula>
    </cfRule>
  </conditionalFormatting>
  <conditionalFormatting sqref="D11">
    <cfRule type="cellIs" dxfId="489" priority="457" operator="lessThan">
      <formula>0</formula>
    </cfRule>
  </conditionalFormatting>
  <conditionalFormatting sqref="D11">
    <cfRule type="cellIs" dxfId="488" priority="456" operator="lessThan">
      <formula>0</formula>
    </cfRule>
  </conditionalFormatting>
  <conditionalFormatting sqref="D10">
    <cfRule type="cellIs" dxfId="487" priority="455" operator="lessThan">
      <formula>0</formula>
    </cfRule>
  </conditionalFormatting>
  <conditionalFormatting sqref="D11">
    <cfRule type="cellIs" dxfId="486" priority="454" operator="lessThan">
      <formula>0</formula>
    </cfRule>
  </conditionalFormatting>
  <conditionalFormatting sqref="D10">
    <cfRule type="cellIs" dxfId="485" priority="453" operator="lessThan">
      <formula>0</formula>
    </cfRule>
  </conditionalFormatting>
  <conditionalFormatting sqref="D10">
    <cfRule type="cellIs" dxfId="484" priority="452" operator="lessThan">
      <formula>0</formula>
    </cfRule>
  </conditionalFormatting>
  <conditionalFormatting sqref="D11">
    <cfRule type="cellIs" dxfId="483" priority="451" operator="lessThan">
      <formula>0</formula>
    </cfRule>
  </conditionalFormatting>
  <conditionalFormatting sqref="D10">
    <cfRule type="cellIs" dxfId="482" priority="450" operator="lessThan">
      <formula>0</formula>
    </cfRule>
  </conditionalFormatting>
  <conditionalFormatting sqref="D10">
    <cfRule type="cellIs" dxfId="481" priority="449" operator="lessThan">
      <formula>0</formula>
    </cfRule>
  </conditionalFormatting>
  <conditionalFormatting sqref="D10">
    <cfRule type="cellIs" dxfId="480" priority="448" operator="lessThan">
      <formula>0</formula>
    </cfRule>
  </conditionalFormatting>
  <conditionalFormatting sqref="D11">
    <cfRule type="cellIs" dxfId="479" priority="447" operator="lessThan">
      <formula>0</formula>
    </cfRule>
  </conditionalFormatting>
  <conditionalFormatting sqref="D10">
    <cfRule type="cellIs" dxfId="478" priority="446" operator="lessThan">
      <formula>0</formula>
    </cfRule>
  </conditionalFormatting>
  <conditionalFormatting sqref="D10">
    <cfRule type="cellIs" dxfId="477" priority="445" operator="lessThan">
      <formula>0</formula>
    </cfRule>
  </conditionalFormatting>
  <conditionalFormatting sqref="D10">
    <cfRule type="cellIs" dxfId="476" priority="444" operator="lessThan">
      <formula>0</formula>
    </cfRule>
  </conditionalFormatting>
  <conditionalFormatting sqref="D10">
    <cfRule type="cellIs" dxfId="475" priority="443" operator="lessThan">
      <formula>0</formula>
    </cfRule>
  </conditionalFormatting>
  <conditionalFormatting sqref="D11">
    <cfRule type="cellIs" dxfId="474" priority="442" operator="lessThan">
      <formula>0</formula>
    </cfRule>
  </conditionalFormatting>
  <conditionalFormatting sqref="D10">
    <cfRule type="cellIs" dxfId="473" priority="441" operator="lessThan">
      <formula>0</formula>
    </cfRule>
  </conditionalFormatting>
  <conditionalFormatting sqref="D10">
    <cfRule type="cellIs" dxfId="472" priority="440" operator="lessThan">
      <formula>0</formula>
    </cfRule>
  </conditionalFormatting>
  <conditionalFormatting sqref="D10">
    <cfRule type="cellIs" dxfId="471" priority="439" operator="lessThan">
      <formula>0</formula>
    </cfRule>
  </conditionalFormatting>
  <conditionalFormatting sqref="D10">
    <cfRule type="cellIs" dxfId="470" priority="438" operator="lessThan">
      <formula>0</formula>
    </cfRule>
  </conditionalFormatting>
  <conditionalFormatting sqref="D10">
    <cfRule type="cellIs" dxfId="469" priority="437" operator="lessThan">
      <formula>0</formula>
    </cfRule>
  </conditionalFormatting>
  <conditionalFormatting sqref="D11">
    <cfRule type="cellIs" dxfId="468" priority="436" operator="lessThan">
      <formula>0</formula>
    </cfRule>
  </conditionalFormatting>
  <conditionalFormatting sqref="D10">
    <cfRule type="cellIs" dxfId="467" priority="435" operator="lessThan">
      <formula>0</formula>
    </cfRule>
  </conditionalFormatting>
  <conditionalFormatting sqref="D10">
    <cfRule type="cellIs" dxfId="466" priority="434" operator="lessThan">
      <formula>0</formula>
    </cfRule>
  </conditionalFormatting>
  <conditionalFormatting sqref="D10">
    <cfRule type="cellIs" dxfId="465" priority="433" operator="lessThan">
      <formula>0</formula>
    </cfRule>
  </conditionalFormatting>
  <conditionalFormatting sqref="D10">
    <cfRule type="cellIs" dxfId="464" priority="432" operator="lessThan">
      <formula>0</formula>
    </cfRule>
  </conditionalFormatting>
  <conditionalFormatting sqref="D10">
    <cfRule type="cellIs" dxfId="463" priority="431" operator="lessThan">
      <formula>0</formula>
    </cfRule>
  </conditionalFormatting>
  <conditionalFormatting sqref="D10">
    <cfRule type="cellIs" dxfId="462" priority="430" operator="lessThan">
      <formula>0</formula>
    </cfRule>
  </conditionalFormatting>
  <conditionalFormatting sqref="D11">
    <cfRule type="cellIs" dxfId="461" priority="429" operator="lessThan">
      <formula>0</formula>
    </cfRule>
  </conditionalFormatting>
  <conditionalFormatting sqref="D10">
    <cfRule type="cellIs" dxfId="460" priority="428" operator="lessThan">
      <formula>0</formula>
    </cfRule>
  </conditionalFormatting>
  <conditionalFormatting sqref="D10">
    <cfRule type="cellIs" dxfId="459" priority="427" operator="lessThan">
      <formula>0</formula>
    </cfRule>
  </conditionalFormatting>
  <conditionalFormatting sqref="D10">
    <cfRule type="cellIs" dxfId="458" priority="426" operator="lessThan">
      <formula>0</formula>
    </cfRule>
  </conditionalFormatting>
  <conditionalFormatting sqref="D10">
    <cfRule type="cellIs" dxfId="457" priority="425" operator="lessThan">
      <formula>0</formula>
    </cfRule>
  </conditionalFormatting>
  <conditionalFormatting sqref="D10">
    <cfRule type="cellIs" dxfId="456" priority="424" operator="lessThan">
      <formula>0</formula>
    </cfRule>
  </conditionalFormatting>
  <conditionalFormatting sqref="D10">
    <cfRule type="cellIs" dxfId="455" priority="423" operator="lessThan">
      <formula>0</formula>
    </cfRule>
  </conditionalFormatting>
  <conditionalFormatting sqref="D10">
    <cfRule type="cellIs" dxfId="454" priority="422" operator="lessThan">
      <formula>0</formula>
    </cfRule>
  </conditionalFormatting>
  <conditionalFormatting sqref="D11">
    <cfRule type="cellIs" dxfId="453" priority="421" operator="lessThan">
      <formula>0</formula>
    </cfRule>
  </conditionalFormatting>
  <conditionalFormatting sqref="D11">
    <cfRule type="cellIs" dxfId="452" priority="420" operator="lessThan">
      <formula>0</formula>
    </cfRule>
  </conditionalFormatting>
  <conditionalFormatting sqref="D10">
    <cfRule type="cellIs" dxfId="451" priority="419" operator="lessThan">
      <formula>0</formula>
    </cfRule>
  </conditionalFormatting>
  <conditionalFormatting sqref="D11">
    <cfRule type="cellIs" dxfId="450" priority="418" operator="lessThan">
      <formula>0</formula>
    </cfRule>
  </conditionalFormatting>
  <conditionalFormatting sqref="D10">
    <cfRule type="cellIs" dxfId="449" priority="417" operator="lessThan">
      <formula>0</formula>
    </cfRule>
  </conditionalFormatting>
  <conditionalFormatting sqref="D10">
    <cfRule type="cellIs" dxfId="448" priority="416" operator="lessThan">
      <formula>0</formula>
    </cfRule>
  </conditionalFormatting>
  <conditionalFormatting sqref="D11">
    <cfRule type="cellIs" dxfId="447" priority="415" operator="lessThan">
      <formula>0</formula>
    </cfRule>
  </conditionalFormatting>
  <conditionalFormatting sqref="D10">
    <cfRule type="cellIs" dxfId="446" priority="414" operator="lessThan">
      <formula>0</formula>
    </cfRule>
  </conditionalFormatting>
  <conditionalFormatting sqref="D10">
    <cfRule type="cellIs" dxfId="445" priority="413" operator="lessThan">
      <formula>0</formula>
    </cfRule>
  </conditionalFormatting>
  <conditionalFormatting sqref="D10">
    <cfRule type="cellIs" dxfId="444" priority="412" operator="lessThan">
      <formula>0</formula>
    </cfRule>
  </conditionalFormatting>
  <conditionalFormatting sqref="D11">
    <cfRule type="cellIs" dxfId="443" priority="411" operator="lessThan">
      <formula>0</formula>
    </cfRule>
  </conditionalFormatting>
  <conditionalFormatting sqref="D10">
    <cfRule type="cellIs" dxfId="442" priority="410" operator="lessThan">
      <formula>0</formula>
    </cfRule>
  </conditionalFormatting>
  <conditionalFormatting sqref="D10">
    <cfRule type="cellIs" dxfId="441" priority="409" operator="lessThan">
      <formula>0</formula>
    </cfRule>
  </conditionalFormatting>
  <conditionalFormatting sqref="D10">
    <cfRule type="cellIs" dxfId="440" priority="408" operator="lessThan">
      <formula>0</formula>
    </cfRule>
  </conditionalFormatting>
  <conditionalFormatting sqref="D10">
    <cfRule type="cellIs" dxfId="439" priority="407" operator="lessThan">
      <formula>0</formula>
    </cfRule>
  </conditionalFormatting>
  <conditionalFormatting sqref="D11">
    <cfRule type="cellIs" dxfId="438" priority="406" operator="lessThan">
      <formula>0</formula>
    </cfRule>
  </conditionalFormatting>
  <conditionalFormatting sqref="D10">
    <cfRule type="cellIs" dxfId="437" priority="405" operator="lessThan">
      <formula>0</formula>
    </cfRule>
  </conditionalFormatting>
  <conditionalFormatting sqref="D10">
    <cfRule type="cellIs" dxfId="436" priority="404" operator="lessThan">
      <formula>0</formula>
    </cfRule>
  </conditionalFormatting>
  <conditionalFormatting sqref="D10">
    <cfRule type="cellIs" dxfId="435" priority="403" operator="lessThan">
      <formula>0</formula>
    </cfRule>
  </conditionalFormatting>
  <conditionalFormatting sqref="D10">
    <cfRule type="cellIs" dxfId="434" priority="402" operator="lessThan">
      <formula>0</formula>
    </cfRule>
  </conditionalFormatting>
  <conditionalFormatting sqref="D10">
    <cfRule type="cellIs" dxfId="433" priority="401" operator="lessThan">
      <formula>0</formula>
    </cfRule>
  </conditionalFormatting>
  <conditionalFormatting sqref="D11">
    <cfRule type="cellIs" dxfId="432" priority="400" operator="lessThan">
      <formula>0</formula>
    </cfRule>
  </conditionalFormatting>
  <conditionalFormatting sqref="D10">
    <cfRule type="cellIs" dxfId="431" priority="399" operator="lessThan">
      <formula>0</formula>
    </cfRule>
  </conditionalFormatting>
  <conditionalFormatting sqref="D10">
    <cfRule type="cellIs" dxfId="430" priority="398" operator="lessThan">
      <formula>0</formula>
    </cfRule>
  </conditionalFormatting>
  <conditionalFormatting sqref="D10">
    <cfRule type="cellIs" dxfId="429" priority="397" operator="lessThan">
      <formula>0</formula>
    </cfRule>
  </conditionalFormatting>
  <conditionalFormatting sqref="D10">
    <cfRule type="cellIs" dxfId="428" priority="396" operator="lessThan">
      <formula>0</formula>
    </cfRule>
  </conditionalFormatting>
  <conditionalFormatting sqref="D10">
    <cfRule type="cellIs" dxfId="427" priority="395" operator="lessThan">
      <formula>0</formula>
    </cfRule>
  </conditionalFormatting>
  <conditionalFormatting sqref="D10">
    <cfRule type="cellIs" dxfId="426" priority="394" operator="lessThan">
      <formula>0</formula>
    </cfRule>
  </conditionalFormatting>
  <conditionalFormatting sqref="D11">
    <cfRule type="cellIs" dxfId="425" priority="393" operator="lessThan">
      <formula>0</formula>
    </cfRule>
  </conditionalFormatting>
  <conditionalFormatting sqref="D10">
    <cfRule type="cellIs" dxfId="424" priority="392" operator="lessThan">
      <formula>0</formula>
    </cfRule>
  </conditionalFormatting>
  <conditionalFormatting sqref="D10">
    <cfRule type="cellIs" dxfId="423" priority="391" operator="lessThan">
      <formula>0</formula>
    </cfRule>
  </conditionalFormatting>
  <conditionalFormatting sqref="D10">
    <cfRule type="cellIs" dxfId="422" priority="390" operator="lessThan">
      <formula>0</formula>
    </cfRule>
  </conditionalFormatting>
  <conditionalFormatting sqref="D10">
    <cfRule type="cellIs" dxfId="421" priority="389" operator="lessThan">
      <formula>0</formula>
    </cfRule>
  </conditionalFormatting>
  <conditionalFormatting sqref="D10">
    <cfRule type="cellIs" dxfId="420" priority="388" operator="lessThan">
      <formula>0</formula>
    </cfRule>
  </conditionalFormatting>
  <conditionalFormatting sqref="D10">
    <cfRule type="cellIs" dxfId="419" priority="387" operator="lessThan">
      <formula>0</formula>
    </cfRule>
  </conditionalFormatting>
  <conditionalFormatting sqref="D10">
    <cfRule type="cellIs" dxfId="418" priority="386" operator="lessThan">
      <formula>0</formula>
    </cfRule>
  </conditionalFormatting>
  <conditionalFormatting sqref="D11">
    <cfRule type="cellIs" dxfId="417" priority="385" operator="lessThan">
      <formula>0</formula>
    </cfRule>
  </conditionalFormatting>
  <conditionalFormatting sqref="D10">
    <cfRule type="cellIs" dxfId="416" priority="384" operator="lessThan">
      <formula>0</formula>
    </cfRule>
  </conditionalFormatting>
  <conditionalFormatting sqref="D10">
    <cfRule type="cellIs" dxfId="415" priority="383" operator="lessThan">
      <formula>0</formula>
    </cfRule>
  </conditionalFormatting>
  <conditionalFormatting sqref="D10">
    <cfRule type="cellIs" dxfId="414" priority="382" operator="lessThan">
      <formula>0</formula>
    </cfRule>
  </conditionalFormatting>
  <conditionalFormatting sqref="D10">
    <cfRule type="cellIs" dxfId="413" priority="381" operator="lessThan">
      <formula>0</formula>
    </cfRule>
  </conditionalFormatting>
  <conditionalFormatting sqref="D10">
    <cfRule type="cellIs" dxfId="412" priority="380" operator="lessThan">
      <formula>0</formula>
    </cfRule>
  </conditionalFormatting>
  <conditionalFormatting sqref="D10">
    <cfRule type="cellIs" dxfId="411" priority="379" operator="lessThan">
      <formula>0</formula>
    </cfRule>
  </conditionalFormatting>
  <conditionalFormatting sqref="D10">
    <cfRule type="cellIs" dxfId="410" priority="378" operator="lessThan">
      <formula>0</formula>
    </cfRule>
  </conditionalFormatting>
  <conditionalFormatting sqref="D10">
    <cfRule type="cellIs" dxfId="409" priority="377" operator="lessThan">
      <formula>0</formula>
    </cfRule>
  </conditionalFormatting>
  <conditionalFormatting sqref="D11">
    <cfRule type="cellIs" dxfId="408" priority="376" operator="lessThan">
      <formula>0</formula>
    </cfRule>
  </conditionalFormatting>
  <conditionalFormatting sqref="D11">
    <cfRule type="cellIs" dxfId="407" priority="375" operator="lessThan">
      <formula>0</formula>
    </cfRule>
  </conditionalFormatting>
  <conditionalFormatting sqref="D10">
    <cfRule type="cellIs" dxfId="406" priority="374" operator="lessThan">
      <formula>0</formula>
    </cfRule>
  </conditionalFormatting>
  <conditionalFormatting sqref="D11">
    <cfRule type="cellIs" dxfId="405" priority="373" operator="lessThan">
      <formula>0</formula>
    </cfRule>
  </conditionalFormatting>
  <conditionalFormatting sqref="D10">
    <cfRule type="cellIs" dxfId="404" priority="372" operator="lessThan">
      <formula>0</formula>
    </cfRule>
  </conditionalFormatting>
  <conditionalFormatting sqref="D10">
    <cfRule type="cellIs" dxfId="403" priority="371" operator="lessThan">
      <formula>0</formula>
    </cfRule>
  </conditionalFormatting>
  <conditionalFormatting sqref="D11">
    <cfRule type="cellIs" dxfId="402" priority="370" operator="lessThan">
      <formula>0</formula>
    </cfRule>
  </conditionalFormatting>
  <conditionalFormatting sqref="D10">
    <cfRule type="cellIs" dxfId="401" priority="369" operator="lessThan">
      <formula>0</formula>
    </cfRule>
  </conditionalFormatting>
  <conditionalFormatting sqref="D10">
    <cfRule type="cellIs" dxfId="400" priority="368" operator="lessThan">
      <formula>0</formula>
    </cfRule>
  </conditionalFormatting>
  <conditionalFormatting sqref="D10">
    <cfRule type="cellIs" dxfId="399" priority="367" operator="lessThan">
      <formula>0</formula>
    </cfRule>
  </conditionalFormatting>
  <conditionalFormatting sqref="D11">
    <cfRule type="cellIs" dxfId="398" priority="366" operator="lessThan">
      <formula>0</formula>
    </cfRule>
  </conditionalFormatting>
  <conditionalFormatting sqref="D10">
    <cfRule type="cellIs" dxfId="397" priority="365" operator="lessThan">
      <formula>0</formula>
    </cfRule>
  </conditionalFormatting>
  <conditionalFormatting sqref="D10">
    <cfRule type="cellIs" dxfId="396" priority="364" operator="lessThan">
      <formula>0</formula>
    </cfRule>
  </conditionalFormatting>
  <conditionalFormatting sqref="D10">
    <cfRule type="cellIs" dxfId="395" priority="363" operator="lessThan">
      <formula>0</formula>
    </cfRule>
  </conditionalFormatting>
  <conditionalFormatting sqref="D10">
    <cfRule type="cellIs" dxfId="394" priority="362" operator="lessThan">
      <formula>0</formula>
    </cfRule>
  </conditionalFormatting>
  <conditionalFormatting sqref="D11">
    <cfRule type="cellIs" dxfId="393" priority="361" operator="lessThan">
      <formula>0</formula>
    </cfRule>
  </conditionalFormatting>
  <conditionalFormatting sqref="D10">
    <cfRule type="cellIs" dxfId="392" priority="360" operator="lessThan">
      <formula>0</formula>
    </cfRule>
  </conditionalFormatting>
  <conditionalFormatting sqref="D10">
    <cfRule type="cellIs" dxfId="391" priority="359" operator="lessThan">
      <formula>0</formula>
    </cfRule>
  </conditionalFormatting>
  <conditionalFormatting sqref="D10">
    <cfRule type="cellIs" dxfId="390" priority="358" operator="lessThan">
      <formula>0</formula>
    </cfRule>
  </conditionalFormatting>
  <conditionalFormatting sqref="D10">
    <cfRule type="cellIs" dxfId="389" priority="357" operator="lessThan">
      <formula>0</formula>
    </cfRule>
  </conditionalFormatting>
  <conditionalFormatting sqref="D10">
    <cfRule type="cellIs" dxfId="388" priority="356" operator="lessThan">
      <formula>0</formula>
    </cfRule>
  </conditionalFormatting>
  <conditionalFormatting sqref="D11">
    <cfRule type="cellIs" dxfId="387" priority="355" operator="lessThan">
      <formula>0</formula>
    </cfRule>
  </conditionalFormatting>
  <conditionalFormatting sqref="D10">
    <cfRule type="cellIs" dxfId="386" priority="354" operator="lessThan">
      <formula>0</formula>
    </cfRule>
  </conditionalFormatting>
  <conditionalFormatting sqref="D10">
    <cfRule type="cellIs" dxfId="385" priority="353" operator="lessThan">
      <formula>0</formula>
    </cfRule>
  </conditionalFormatting>
  <conditionalFormatting sqref="D10">
    <cfRule type="cellIs" dxfId="384" priority="352" operator="lessThan">
      <formula>0</formula>
    </cfRule>
  </conditionalFormatting>
  <conditionalFormatting sqref="D10">
    <cfRule type="cellIs" dxfId="383" priority="351" operator="lessThan">
      <formula>0</formula>
    </cfRule>
  </conditionalFormatting>
  <conditionalFormatting sqref="D10">
    <cfRule type="cellIs" dxfId="382" priority="350" operator="lessThan">
      <formula>0</formula>
    </cfRule>
  </conditionalFormatting>
  <conditionalFormatting sqref="D10">
    <cfRule type="cellIs" dxfId="381" priority="349" operator="lessThan">
      <formula>0</formula>
    </cfRule>
  </conditionalFormatting>
  <conditionalFormatting sqref="D11">
    <cfRule type="cellIs" dxfId="380" priority="348" operator="lessThan">
      <formula>0</formula>
    </cfRule>
  </conditionalFormatting>
  <conditionalFormatting sqref="D10">
    <cfRule type="cellIs" dxfId="379" priority="347" operator="lessThan">
      <formula>0</formula>
    </cfRule>
  </conditionalFormatting>
  <conditionalFormatting sqref="D10">
    <cfRule type="cellIs" dxfId="378" priority="346" operator="lessThan">
      <formula>0</formula>
    </cfRule>
  </conditionalFormatting>
  <conditionalFormatting sqref="D10">
    <cfRule type="cellIs" dxfId="377" priority="345" operator="lessThan">
      <formula>0</formula>
    </cfRule>
  </conditionalFormatting>
  <conditionalFormatting sqref="D10">
    <cfRule type="cellIs" dxfId="376" priority="344" operator="lessThan">
      <formula>0</formula>
    </cfRule>
  </conditionalFormatting>
  <conditionalFormatting sqref="D10">
    <cfRule type="cellIs" dxfId="375" priority="343" operator="lessThan">
      <formula>0</formula>
    </cfRule>
  </conditionalFormatting>
  <conditionalFormatting sqref="D10">
    <cfRule type="cellIs" dxfId="374" priority="342" operator="lessThan">
      <formula>0</formula>
    </cfRule>
  </conditionalFormatting>
  <conditionalFormatting sqref="D10">
    <cfRule type="cellIs" dxfId="373" priority="341" operator="lessThan">
      <formula>0</formula>
    </cfRule>
  </conditionalFormatting>
  <conditionalFormatting sqref="D11">
    <cfRule type="cellIs" dxfId="372" priority="340" operator="lessThan">
      <formula>0</formula>
    </cfRule>
  </conditionalFormatting>
  <conditionalFormatting sqref="D10">
    <cfRule type="cellIs" dxfId="371" priority="339" operator="lessThan">
      <formula>0</formula>
    </cfRule>
  </conditionalFormatting>
  <conditionalFormatting sqref="D10">
    <cfRule type="cellIs" dxfId="370" priority="338" operator="lessThan">
      <formula>0</formula>
    </cfRule>
  </conditionalFormatting>
  <conditionalFormatting sqref="D10">
    <cfRule type="cellIs" dxfId="369" priority="337" operator="lessThan">
      <formula>0</formula>
    </cfRule>
  </conditionalFormatting>
  <conditionalFormatting sqref="D10">
    <cfRule type="cellIs" dxfId="368" priority="336" operator="lessThan">
      <formula>0</formula>
    </cfRule>
  </conditionalFormatting>
  <conditionalFormatting sqref="D10">
    <cfRule type="cellIs" dxfId="367" priority="335" operator="lessThan">
      <formula>0</formula>
    </cfRule>
  </conditionalFormatting>
  <conditionalFormatting sqref="D10">
    <cfRule type="cellIs" dxfId="366" priority="334" operator="lessThan">
      <formula>0</formula>
    </cfRule>
  </conditionalFormatting>
  <conditionalFormatting sqref="D10">
    <cfRule type="cellIs" dxfId="365" priority="333" operator="lessThan">
      <formula>0</formula>
    </cfRule>
  </conditionalFormatting>
  <conditionalFormatting sqref="D10">
    <cfRule type="cellIs" dxfId="364" priority="332" operator="lessThan">
      <formula>0</formula>
    </cfRule>
  </conditionalFormatting>
  <conditionalFormatting sqref="D11">
    <cfRule type="cellIs" dxfId="363" priority="331" operator="lessThan">
      <formula>0</formula>
    </cfRule>
  </conditionalFormatting>
  <conditionalFormatting sqref="D10">
    <cfRule type="cellIs" dxfId="362" priority="330" operator="lessThan">
      <formula>0</formula>
    </cfRule>
  </conditionalFormatting>
  <conditionalFormatting sqref="D10">
    <cfRule type="cellIs" dxfId="361" priority="329" operator="lessThan">
      <formula>0</formula>
    </cfRule>
  </conditionalFormatting>
  <conditionalFormatting sqref="D10">
    <cfRule type="cellIs" dxfId="360" priority="328" operator="lessThan">
      <formula>0</formula>
    </cfRule>
  </conditionalFormatting>
  <conditionalFormatting sqref="D10">
    <cfRule type="cellIs" dxfId="359" priority="327" operator="lessThan">
      <formula>0</formula>
    </cfRule>
  </conditionalFormatting>
  <conditionalFormatting sqref="D10">
    <cfRule type="cellIs" dxfId="358" priority="326" operator="lessThan">
      <formula>0</formula>
    </cfRule>
  </conditionalFormatting>
  <conditionalFormatting sqref="D10">
    <cfRule type="cellIs" dxfId="357" priority="325" operator="lessThan">
      <formula>0</formula>
    </cfRule>
  </conditionalFormatting>
  <conditionalFormatting sqref="D10">
    <cfRule type="cellIs" dxfId="356" priority="324" operator="lessThan">
      <formula>0</formula>
    </cfRule>
  </conditionalFormatting>
  <conditionalFormatting sqref="D10">
    <cfRule type="cellIs" dxfId="355" priority="323" operator="lessThan">
      <formula>0</formula>
    </cfRule>
  </conditionalFormatting>
  <conditionalFormatting sqref="D10">
    <cfRule type="cellIs" dxfId="354" priority="322" operator="lessThan">
      <formula>0</formula>
    </cfRule>
  </conditionalFormatting>
  <conditionalFormatting sqref="D12">
    <cfRule type="cellIs" dxfId="353" priority="321" operator="lessThan">
      <formula>0</formula>
    </cfRule>
  </conditionalFormatting>
  <conditionalFormatting sqref="E12">
    <cfRule type="cellIs" dxfId="352" priority="320" operator="lessThan">
      <formula>0</formula>
    </cfRule>
  </conditionalFormatting>
  <conditionalFormatting sqref="D12">
    <cfRule type="cellIs" dxfId="351" priority="319" operator="lessThan">
      <formula>0</formula>
    </cfRule>
  </conditionalFormatting>
  <conditionalFormatting sqref="D12">
    <cfRule type="cellIs" dxfId="350" priority="318" operator="lessThan">
      <formula>0</formula>
    </cfRule>
  </conditionalFormatting>
  <conditionalFormatting sqref="D12">
    <cfRule type="cellIs" dxfId="349" priority="317" operator="lessThan">
      <formula>0</formula>
    </cfRule>
  </conditionalFormatting>
  <conditionalFormatting sqref="D12">
    <cfRule type="cellIs" dxfId="348" priority="316" operator="lessThan">
      <formula>0</formula>
    </cfRule>
  </conditionalFormatting>
  <conditionalFormatting sqref="D12">
    <cfRule type="cellIs" dxfId="347" priority="315" operator="lessThan">
      <formula>0</formula>
    </cfRule>
  </conditionalFormatting>
  <conditionalFormatting sqref="D12">
    <cfRule type="cellIs" dxfId="346" priority="314" operator="lessThan">
      <formula>0</formula>
    </cfRule>
  </conditionalFormatting>
  <conditionalFormatting sqref="D12">
    <cfRule type="cellIs" dxfId="345" priority="313" operator="lessThan">
      <formula>0</formula>
    </cfRule>
  </conditionalFormatting>
  <conditionalFormatting sqref="D12">
    <cfRule type="cellIs" dxfId="344" priority="312" operator="lessThan">
      <formula>0</formula>
    </cfRule>
  </conditionalFormatting>
  <conditionalFormatting sqref="D12">
    <cfRule type="cellIs" dxfId="343" priority="311" operator="lessThan">
      <formula>0</formula>
    </cfRule>
  </conditionalFormatting>
  <conditionalFormatting sqref="D12">
    <cfRule type="cellIs" dxfId="342" priority="310" operator="lessThan">
      <formula>0</formula>
    </cfRule>
  </conditionalFormatting>
  <conditionalFormatting sqref="D12">
    <cfRule type="cellIs" dxfId="341" priority="309" operator="lessThan">
      <formula>0</formula>
    </cfRule>
  </conditionalFormatting>
  <conditionalFormatting sqref="D12">
    <cfRule type="cellIs" dxfId="340" priority="308" operator="lessThan">
      <formula>0</formula>
    </cfRule>
  </conditionalFormatting>
  <conditionalFormatting sqref="D12">
    <cfRule type="cellIs" dxfId="339" priority="307" operator="lessThan">
      <formula>0</formula>
    </cfRule>
  </conditionalFormatting>
  <conditionalFormatting sqref="D12">
    <cfRule type="cellIs" dxfId="338" priority="306" operator="lessThan">
      <formula>0</formula>
    </cfRule>
  </conditionalFormatting>
  <conditionalFormatting sqref="D12">
    <cfRule type="cellIs" dxfId="337" priority="305" operator="lessThan">
      <formula>0</formula>
    </cfRule>
  </conditionalFormatting>
  <conditionalFormatting sqref="D12">
    <cfRule type="cellIs" dxfId="336" priority="304" operator="lessThan">
      <formula>0</formula>
    </cfRule>
  </conditionalFormatting>
  <conditionalFormatting sqref="D12">
    <cfRule type="cellIs" dxfId="335" priority="303" operator="lessThan">
      <formula>0</formula>
    </cfRule>
  </conditionalFormatting>
  <conditionalFormatting sqref="D12">
    <cfRule type="cellIs" dxfId="334" priority="302" operator="lessThan">
      <formula>0</formula>
    </cfRule>
  </conditionalFormatting>
  <conditionalFormatting sqref="D12">
    <cfRule type="cellIs" dxfId="333" priority="301" operator="lessThan">
      <formula>0</formula>
    </cfRule>
  </conditionalFormatting>
  <conditionalFormatting sqref="D12">
    <cfRule type="cellIs" dxfId="332" priority="300" operator="lessThan">
      <formula>0</formula>
    </cfRule>
  </conditionalFormatting>
  <conditionalFormatting sqref="D12">
    <cfRule type="cellIs" dxfId="331" priority="299" operator="lessThan">
      <formula>0</formula>
    </cfRule>
  </conditionalFormatting>
  <conditionalFormatting sqref="D12">
    <cfRule type="cellIs" dxfId="330" priority="298" operator="lessThan">
      <formula>0</formula>
    </cfRule>
  </conditionalFormatting>
  <conditionalFormatting sqref="D12">
    <cfRule type="cellIs" dxfId="329" priority="297" operator="lessThan">
      <formula>0</formula>
    </cfRule>
  </conditionalFormatting>
  <conditionalFormatting sqref="D12">
    <cfRule type="cellIs" dxfId="328" priority="296" operator="lessThan">
      <formula>0</formula>
    </cfRule>
  </conditionalFormatting>
  <conditionalFormatting sqref="D12">
    <cfRule type="cellIs" dxfId="327" priority="295" operator="lessThan">
      <formula>0</formula>
    </cfRule>
  </conditionalFormatting>
  <conditionalFormatting sqref="D12">
    <cfRule type="cellIs" dxfId="326" priority="294" operator="lessThan">
      <formula>0</formula>
    </cfRule>
  </conditionalFormatting>
  <conditionalFormatting sqref="D12">
    <cfRule type="cellIs" dxfId="325" priority="293" operator="lessThan">
      <formula>0</formula>
    </cfRule>
  </conditionalFormatting>
  <conditionalFormatting sqref="D12">
    <cfRule type="cellIs" dxfId="324" priority="292" operator="lessThan">
      <formula>0</formula>
    </cfRule>
  </conditionalFormatting>
  <conditionalFormatting sqref="D12">
    <cfRule type="cellIs" dxfId="323" priority="291" operator="lessThan">
      <formula>0</formula>
    </cfRule>
  </conditionalFormatting>
  <conditionalFormatting sqref="D12">
    <cfRule type="cellIs" dxfId="322" priority="290" operator="lessThan">
      <formula>0</formula>
    </cfRule>
  </conditionalFormatting>
  <conditionalFormatting sqref="D12">
    <cfRule type="cellIs" dxfId="321" priority="289" operator="lessThan">
      <formula>0</formula>
    </cfRule>
  </conditionalFormatting>
  <conditionalFormatting sqref="D12">
    <cfRule type="cellIs" dxfId="320" priority="288" operator="lessThan">
      <formula>0</formula>
    </cfRule>
  </conditionalFormatting>
  <conditionalFormatting sqref="D12">
    <cfRule type="cellIs" dxfId="319" priority="287" operator="lessThan">
      <formula>0</formula>
    </cfRule>
  </conditionalFormatting>
  <conditionalFormatting sqref="D12">
    <cfRule type="cellIs" dxfId="318" priority="286" operator="lessThan">
      <formula>0</formula>
    </cfRule>
  </conditionalFormatting>
  <conditionalFormatting sqref="D12">
    <cfRule type="cellIs" dxfId="317" priority="285" operator="lessThan">
      <formula>0</formula>
    </cfRule>
  </conditionalFormatting>
  <conditionalFormatting sqref="D12">
    <cfRule type="cellIs" dxfId="316" priority="284" operator="lessThan">
      <formula>0</formula>
    </cfRule>
  </conditionalFormatting>
  <conditionalFormatting sqref="D12">
    <cfRule type="cellIs" dxfId="315" priority="283" operator="lessThan">
      <formula>0</formula>
    </cfRule>
  </conditionalFormatting>
  <conditionalFormatting sqref="D12">
    <cfRule type="cellIs" dxfId="314" priority="282" operator="lessThan">
      <formula>0</formula>
    </cfRule>
  </conditionalFormatting>
  <conditionalFormatting sqref="D12">
    <cfRule type="cellIs" dxfId="313" priority="281" operator="lessThan">
      <formula>0</formula>
    </cfRule>
  </conditionalFormatting>
  <conditionalFormatting sqref="D12">
    <cfRule type="cellIs" dxfId="312" priority="280" operator="lessThan">
      <formula>0</formula>
    </cfRule>
  </conditionalFormatting>
  <conditionalFormatting sqref="D12">
    <cfRule type="cellIs" dxfId="311" priority="279" operator="lessThan">
      <formula>0</formula>
    </cfRule>
  </conditionalFormatting>
  <conditionalFormatting sqref="D12">
    <cfRule type="cellIs" dxfId="310" priority="278" operator="lessThan">
      <formula>0</formula>
    </cfRule>
  </conditionalFormatting>
  <conditionalFormatting sqref="D12">
    <cfRule type="cellIs" dxfId="309" priority="277" operator="lessThan">
      <formula>0</formula>
    </cfRule>
  </conditionalFormatting>
  <conditionalFormatting sqref="D12">
    <cfRule type="cellIs" dxfId="308" priority="276" operator="lessThan">
      <formula>0</formula>
    </cfRule>
  </conditionalFormatting>
  <conditionalFormatting sqref="D12">
    <cfRule type="cellIs" dxfId="307" priority="275" operator="lessThan">
      <formula>0</formula>
    </cfRule>
  </conditionalFormatting>
  <conditionalFormatting sqref="D12">
    <cfRule type="cellIs" dxfId="306" priority="274" operator="lessThan">
      <formula>0</formula>
    </cfRule>
  </conditionalFormatting>
  <conditionalFormatting sqref="D12">
    <cfRule type="cellIs" dxfId="305" priority="273" operator="lessThan">
      <formula>0</formula>
    </cfRule>
  </conditionalFormatting>
  <conditionalFormatting sqref="D12">
    <cfRule type="cellIs" dxfId="304" priority="272" operator="lessThan">
      <formula>0</formula>
    </cfRule>
  </conditionalFormatting>
  <conditionalFormatting sqref="D12">
    <cfRule type="cellIs" dxfId="303" priority="271" operator="lessThan">
      <formula>0</formula>
    </cfRule>
  </conditionalFormatting>
  <conditionalFormatting sqref="D12">
    <cfRule type="cellIs" dxfId="302" priority="270" operator="lessThan">
      <formula>0</formula>
    </cfRule>
  </conditionalFormatting>
  <conditionalFormatting sqref="D12">
    <cfRule type="cellIs" dxfId="301" priority="269" operator="lessThan">
      <formula>0</formula>
    </cfRule>
  </conditionalFormatting>
  <conditionalFormatting sqref="D12">
    <cfRule type="cellIs" dxfId="300" priority="268" operator="lessThan">
      <formula>0</formula>
    </cfRule>
  </conditionalFormatting>
  <conditionalFormatting sqref="D12">
    <cfRule type="cellIs" dxfId="299" priority="267" operator="lessThan">
      <formula>0</formula>
    </cfRule>
  </conditionalFormatting>
  <conditionalFormatting sqref="D12">
    <cfRule type="cellIs" dxfId="298" priority="266" operator="lessThan">
      <formula>0</formula>
    </cfRule>
  </conditionalFormatting>
  <conditionalFormatting sqref="D12">
    <cfRule type="cellIs" dxfId="297" priority="265" operator="lessThan">
      <formula>0</formula>
    </cfRule>
  </conditionalFormatting>
  <conditionalFormatting sqref="D12">
    <cfRule type="cellIs" dxfId="296" priority="264" operator="lessThan">
      <formula>0</formula>
    </cfRule>
  </conditionalFormatting>
  <conditionalFormatting sqref="D12">
    <cfRule type="cellIs" dxfId="295" priority="263" operator="lessThan">
      <formula>0</formula>
    </cfRule>
  </conditionalFormatting>
  <conditionalFormatting sqref="D12">
    <cfRule type="cellIs" dxfId="294" priority="262" operator="lessThan">
      <formula>0</formula>
    </cfRule>
  </conditionalFormatting>
  <conditionalFormatting sqref="D12">
    <cfRule type="cellIs" dxfId="293" priority="261" operator="lessThan">
      <formula>0</formula>
    </cfRule>
  </conditionalFormatting>
  <conditionalFormatting sqref="D12">
    <cfRule type="cellIs" dxfId="292" priority="260" operator="lessThan">
      <formula>0</formula>
    </cfRule>
  </conditionalFormatting>
  <conditionalFormatting sqref="D12">
    <cfRule type="cellIs" dxfId="291" priority="259" operator="lessThan">
      <formula>0</formula>
    </cfRule>
  </conditionalFormatting>
  <conditionalFormatting sqref="D12">
    <cfRule type="cellIs" dxfId="290" priority="258" operator="lessThan">
      <formula>0</formula>
    </cfRule>
  </conditionalFormatting>
  <conditionalFormatting sqref="D12">
    <cfRule type="cellIs" dxfId="289" priority="257" operator="lessThan">
      <formula>0</formula>
    </cfRule>
  </conditionalFormatting>
  <conditionalFormatting sqref="D12">
    <cfRule type="cellIs" dxfId="288" priority="256" operator="lessThan">
      <formula>0</formula>
    </cfRule>
  </conditionalFormatting>
  <conditionalFormatting sqref="D12">
    <cfRule type="cellIs" dxfId="287" priority="255" operator="lessThan">
      <formula>0</formula>
    </cfRule>
  </conditionalFormatting>
  <conditionalFormatting sqref="D12">
    <cfRule type="cellIs" dxfId="286" priority="254" operator="lessThan">
      <formula>0</formula>
    </cfRule>
  </conditionalFormatting>
  <conditionalFormatting sqref="D12">
    <cfRule type="cellIs" dxfId="285" priority="253" operator="lessThan">
      <formula>0</formula>
    </cfRule>
  </conditionalFormatting>
  <conditionalFormatting sqref="D12">
    <cfRule type="cellIs" dxfId="284" priority="252" operator="lessThan">
      <formula>0</formula>
    </cfRule>
  </conditionalFormatting>
  <conditionalFormatting sqref="D12">
    <cfRule type="cellIs" dxfId="283" priority="251" operator="lessThan">
      <formula>0</formula>
    </cfRule>
  </conditionalFormatting>
  <conditionalFormatting sqref="D12">
    <cfRule type="cellIs" dxfId="282" priority="250" operator="lessThan">
      <formula>0</formula>
    </cfRule>
  </conditionalFormatting>
  <conditionalFormatting sqref="D12">
    <cfRule type="cellIs" dxfId="281" priority="249" operator="lessThan">
      <formula>0</formula>
    </cfRule>
  </conditionalFormatting>
  <conditionalFormatting sqref="D12">
    <cfRule type="cellIs" dxfId="280" priority="248" operator="lessThan">
      <formula>0</formula>
    </cfRule>
  </conditionalFormatting>
  <conditionalFormatting sqref="D12">
    <cfRule type="cellIs" dxfId="279" priority="247" operator="lessThan">
      <formula>0</formula>
    </cfRule>
  </conditionalFormatting>
  <conditionalFormatting sqref="D12">
    <cfRule type="cellIs" dxfId="278" priority="246" operator="lessThan">
      <formula>0</formula>
    </cfRule>
  </conditionalFormatting>
  <conditionalFormatting sqref="D12">
    <cfRule type="cellIs" dxfId="277" priority="245" operator="lessThan">
      <formula>0</formula>
    </cfRule>
  </conditionalFormatting>
  <conditionalFormatting sqref="D12">
    <cfRule type="cellIs" dxfId="276" priority="244" operator="lessThan">
      <formula>0</formula>
    </cfRule>
  </conditionalFormatting>
  <conditionalFormatting sqref="D12">
    <cfRule type="cellIs" dxfId="275" priority="243" operator="lessThan">
      <formula>0</formula>
    </cfRule>
  </conditionalFormatting>
  <conditionalFormatting sqref="D12">
    <cfRule type="cellIs" dxfId="274" priority="242" operator="lessThan">
      <formula>0</formula>
    </cfRule>
  </conditionalFormatting>
  <conditionalFormatting sqref="D12">
    <cfRule type="cellIs" dxfId="273" priority="241" operator="lessThan">
      <formula>0</formula>
    </cfRule>
  </conditionalFormatting>
  <conditionalFormatting sqref="D12">
    <cfRule type="cellIs" dxfId="272" priority="240" operator="lessThan">
      <formula>0</formula>
    </cfRule>
  </conditionalFormatting>
  <conditionalFormatting sqref="D12">
    <cfRule type="cellIs" dxfId="271" priority="239" operator="lessThan">
      <formula>0</formula>
    </cfRule>
  </conditionalFormatting>
  <conditionalFormatting sqref="D12">
    <cfRule type="cellIs" dxfId="270" priority="238" operator="lessThan">
      <formula>0</formula>
    </cfRule>
  </conditionalFormatting>
  <conditionalFormatting sqref="D12">
    <cfRule type="cellIs" dxfId="269" priority="237" operator="lessThan">
      <formula>0</formula>
    </cfRule>
  </conditionalFormatting>
  <conditionalFormatting sqref="D12">
    <cfRule type="cellIs" dxfId="268" priority="236" operator="lessThan">
      <formula>0</formula>
    </cfRule>
  </conditionalFormatting>
  <conditionalFormatting sqref="D12">
    <cfRule type="cellIs" dxfId="267" priority="235" operator="lessThan">
      <formula>0</formula>
    </cfRule>
  </conditionalFormatting>
  <conditionalFormatting sqref="D12">
    <cfRule type="cellIs" dxfId="266" priority="234" operator="lessThan">
      <formula>0</formula>
    </cfRule>
  </conditionalFormatting>
  <conditionalFormatting sqref="D12">
    <cfRule type="cellIs" dxfId="265" priority="233" operator="lessThan">
      <formula>0</formula>
    </cfRule>
  </conditionalFormatting>
  <conditionalFormatting sqref="D12">
    <cfRule type="cellIs" dxfId="264" priority="232" operator="lessThan">
      <formula>0</formula>
    </cfRule>
  </conditionalFormatting>
  <conditionalFormatting sqref="D12">
    <cfRule type="cellIs" dxfId="263" priority="231" operator="lessThan">
      <formula>0</formula>
    </cfRule>
  </conditionalFormatting>
  <conditionalFormatting sqref="D12">
    <cfRule type="cellIs" dxfId="262" priority="230" operator="lessThan">
      <formula>0</formula>
    </cfRule>
  </conditionalFormatting>
  <conditionalFormatting sqref="D12">
    <cfRule type="cellIs" dxfId="261" priority="229" operator="lessThan">
      <formula>0</formula>
    </cfRule>
  </conditionalFormatting>
  <conditionalFormatting sqref="D12">
    <cfRule type="cellIs" dxfId="260" priority="228" operator="lessThan">
      <formula>0</formula>
    </cfRule>
  </conditionalFormatting>
  <conditionalFormatting sqref="D12">
    <cfRule type="cellIs" dxfId="259" priority="227" operator="lessThan">
      <formula>0</formula>
    </cfRule>
  </conditionalFormatting>
  <conditionalFormatting sqref="D12">
    <cfRule type="cellIs" dxfId="258" priority="226" operator="lessThan">
      <formula>0</formula>
    </cfRule>
  </conditionalFormatting>
  <conditionalFormatting sqref="D12">
    <cfRule type="cellIs" dxfId="257" priority="225" operator="lessThan">
      <formula>0</formula>
    </cfRule>
  </conditionalFormatting>
  <conditionalFormatting sqref="D12">
    <cfRule type="cellIs" dxfId="256" priority="224" operator="lessThan">
      <formula>0</formula>
    </cfRule>
  </conditionalFormatting>
  <conditionalFormatting sqref="D12">
    <cfRule type="cellIs" dxfId="255" priority="223" operator="lessThan">
      <formula>0</formula>
    </cfRule>
  </conditionalFormatting>
  <conditionalFormatting sqref="D12">
    <cfRule type="cellIs" dxfId="254" priority="222" operator="lessThan">
      <formula>0</formula>
    </cfRule>
  </conditionalFormatting>
  <conditionalFormatting sqref="D12">
    <cfRule type="cellIs" dxfId="253" priority="221" operator="lessThan">
      <formula>0</formula>
    </cfRule>
  </conditionalFormatting>
  <conditionalFormatting sqref="D12">
    <cfRule type="cellIs" dxfId="252" priority="220" operator="lessThan">
      <formula>0</formula>
    </cfRule>
  </conditionalFormatting>
  <conditionalFormatting sqref="D12">
    <cfRule type="cellIs" dxfId="251" priority="219" operator="lessThan">
      <formula>0</formula>
    </cfRule>
  </conditionalFormatting>
  <conditionalFormatting sqref="D12">
    <cfRule type="cellIs" dxfId="250" priority="218" operator="lessThan">
      <formula>0</formula>
    </cfRule>
  </conditionalFormatting>
  <conditionalFormatting sqref="D12">
    <cfRule type="cellIs" dxfId="249" priority="217" operator="lessThan">
      <formula>0</formula>
    </cfRule>
  </conditionalFormatting>
  <conditionalFormatting sqref="D12">
    <cfRule type="cellIs" dxfId="248" priority="216" operator="lessThan">
      <formula>0</formula>
    </cfRule>
  </conditionalFormatting>
  <conditionalFormatting sqref="D12">
    <cfRule type="cellIs" dxfId="247" priority="215" operator="lessThan">
      <formula>0</formula>
    </cfRule>
  </conditionalFormatting>
  <conditionalFormatting sqref="D12">
    <cfRule type="cellIs" dxfId="246" priority="214" operator="lessThan">
      <formula>0</formula>
    </cfRule>
  </conditionalFormatting>
  <conditionalFormatting sqref="D12">
    <cfRule type="cellIs" dxfId="245" priority="213" operator="lessThan">
      <formula>0</formula>
    </cfRule>
  </conditionalFormatting>
  <conditionalFormatting sqref="D12">
    <cfRule type="cellIs" dxfId="244" priority="212" operator="lessThan">
      <formula>0</formula>
    </cfRule>
  </conditionalFormatting>
  <conditionalFormatting sqref="D12">
    <cfRule type="cellIs" dxfId="243" priority="211" operator="lessThan">
      <formula>0</formula>
    </cfRule>
  </conditionalFormatting>
  <conditionalFormatting sqref="D12">
    <cfRule type="cellIs" dxfId="242" priority="210" operator="lessThan">
      <formula>0</formula>
    </cfRule>
  </conditionalFormatting>
  <conditionalFormatting sqref="D12">
    <cfRule type="cellIs" dxfId="241" priority="209" operator="lessThan">
      <formula>0</formula>
    </cfRule>
  </conditionalFormatting>
  <conditionalFormatting sqref="D12">
    <cfRule type="cellIs" dxfId="240" priority="208" operator="lessThan">
      <formula>0</formula>
    </cfRule>
  </conditionalFormatting>
  <conditionalFormatting sqref="D12">
    <cfRule type="cellIs" dxfId="239" priority="207" operator="lessThan">
      <formula>0</formula>
    </cfRule>
  </conditionalFormatting>
  <conditionalFormatting sqref="D12">
    <cfRule type="cellIs" dxfId="238" priority="206" operator="lessThan">
      <formula>0</formula>
    </cfRule>
  </conditionalFormatting>
  <conditionalFormatting sqref="D12">
    <cfRule type="cellIs" dxfId="237" priority="205" operator="lessThan">
      <formula>0</formula>
    </cfRule>
  </conditionalFormatting>
  <conditionalFormatting sqref="D12">
    <cfRule type="cellIs" dxfId="236" priority="204" operator="lessThan">
      <formula>0</formula>
    </cfRule>
  </conditionalFormatting>
  <conditionalFormatting sqref="D12">
    <cfRule type="cellIs" dxfId="235" priority="203" operator="lessThan">
      <formula>0</formula>
    </cfRule>
  </conditionalFormatting>
  <conditionalFormatting sqref="D12">
    <cfRule type="cellIs" dxfId="234" priority="202" operator="lessThan">
      <formula>0</formula>
    </cfRule>
  </conditionalFormatting>
  <conditionalFormatting sqref="D12">
    <cfRule type="cellIs" dxfId="233" priority="201" operator="lessThan">
      <formula>0</formula>
    </cfRule>
  </conditionalFormatting>
  <conditionalFormatting sqref="D12">
    <cfRule type="cellIs" dxfId="232" priority="200" operator="lessThan">
      <formula>0</formula>
    </cfRule>
  </conditionalFormatting>
  <conditionalFormatting sqref="D12">
    <cfRule type="cellIs" dxfId="231" priority="199" operator="lessThan">
      <formula>0</formula>
    </cfRule>
  </conditionalFormatting>
  <conditionalFormatting sqref="D12">
    <cfRule type="cellIs" dxfId="230" priority="198" operator="lessThan">
      <formula>0</formula>
    </cfRule>
  </conditionalFormatting>
  <conditionalFormatting sqref="D12">
    <cfRule type="cellIs" dxfId="229" priority="197" operator="lessThan">
      <formula>0</formula>
    </cfRule>
  </conditionalFormatting>
  <conditionalFormatting sqref="D12">
    <cfRule type="cellIs" dxfId="228" priority="196" operator="lessThan">
      <formula>0</formula>
    </cfRule>
  </conditionalFormatting>
  <conditionalFormatting sqref="D12">
    <cfRule type="cellIs" dxfId="227" priority="195" operator="lessThan">
      <formula>0</formula>
    </cfRule>
  </conditionalFormatting>
  <conditionalFormatting sqref="D12">
    <cfRule type="cellIs" dxfId="226" priority="194" operator="lessThan">
      <formula>0</formula>
    </cfRule>
  </conditionalFormatting>
  <conditionalFormatting sqref="D12">
    <cfRule type="cellIs" dxfId="225" priority="193" operator="lessThan">
      <formula>0</formula>
    </cfRule>
  </conditionalFormatting>
  <conditionalFormatting sqref="D12">
    <cfRule type="cellIs" dxfId="224" priority="192" operator="lessThan">
      <formula>0</formula>
    </cfRule>
  </conditionalFormatting>
  <conditionalFormatting sqref="D12">
    <cfRule type="cellIs" dxfId="223" priority="191" operator="lessThan">
      <formula>0</formula>
    </cfRule>
  </conditionalFormatting>
  <conditionalFormatting sqref="D12">
    <cfRule type="cellIs" dxfId="222" priority="190" operator="lessThan">
      <formula>0</formula>
    </cfRule>
  </conditionalFormatting>
  <conditionalFormatting sqref="D12">
    <cfRule type="cellIs" dxfId="221" priority="189" operator="lessThan">
      <formula>0</formula>
    </cfRule>
  </conditionalFormatting>
  <conditionalFormatting sqref="D12">
    <cfRule type="cellIs" dxfId="220" priority="188" operator="lessThan">
      <formula>0</formula>
    </cfRule>
  </conditionalFormatting>
  <conditionalFormatting sqref="D12">
    <cfRule type="cellIs" dxfId="219" priority="187" operator="lessThan">
      <formula>0</formula>
    </cfRule>
  </conditionalFormatting>
  <conditionalFormatting sqref="D12">
    <cfRule type="cellIs" dxfId="218" priority="186" operator="lessThan">
      <formula>0</formula>
    </cfRule>
  </conditionalFormatting>
  <conditionalFormatting sqref="D12">
    <cfRule type="cellIs" dxfId="217" priority="185" operator="lessThan">
      <formula>0</formula>
    </cfRule>
  </conditionalFormatting>
  <conditionalFormatting sqref="D12">
    <cfRule type="cellIs" dxfId="216" priority="184" operator="lessThan">
      <formula>0</formula>
    </cfRule>
  </conditionalFormatting>
  <conditionalFormatting sqref="D12">
    <cfRule type="cellIs" dxfId="215" priority="183" operator="lessThan">
      <formula>0</formula>
    </cfRule>
  </conditionalFormatting>
  <conditionalFormatting sqref="D12">
    <cfRule type="cellIs" dxfId="214" priority="182" operator="lessThan">
      <formula>0</formula>
    </cfRule>
  </conditionalFormatting>
  <conditionalFormatting sqref="D12">
    <cfRule type="cellIs" dxfId="213" priority="181" operator="lessThan">
      <formula>0</formula>
    </cfRule>
  </conditionalFormatting>
  <conditionalFormatting sqref="D12">
    <cfRule type="cellIs" dxfId="212" priority="180" operator="lessThan">
      <formula>0</formula>
    </cfRule>
  </conditionalFormatting>
  <conditionalFormatting sqref="D12">
    <cfRule type="cellIs" dxfId="211" priority="179" operator="lessThan">
      <formula>0</formula>
    </cfRule>
  </conditionalFormatting>
  <conditionalFormatting sqref="D12">
    <cfRule type="cellIs" dxfId="210" priority="178" operator="lessThan">
      <formula>0</formula>
    </cfRule>
  </conditionalFormatting>
  <conditionalFormatting sqref="D12">
    <cfRule type="cellIs" dxfId="209" priority="177" operator="lessThan">
      <formula>0</formula>
    </cfRule>
  </conditionalFormatting>
  <conditionalFormatting sqref="D12">
    <cfRule type="cellIs" dxfId="208" priority="176" operator="lessThan">
      <formula>0</formula>
    </cfRule>
  </conditionalFormatting>
  <conditionalFormatting sqref="D12">
    <cfRule type="cellIs" dxfId="207" priority="175" operator="lessThan">
      <formula>0</formula>
    </cfRule>
  </conditionalFormatting>
  <conditionalFormatting sqref="D12">
    <cfRule type="cellIs" dxfId="206" priority="174" operator="lessThan">
      <formula>0</formula>
    </cfRule>
  </conditionalFormatting>
  <conditionalFormatting sqref="D12">
    <cfRule type="cellIs" dxfId="205" priority="173" operator="lessThan">
      <formula>0</formula>
    </cfRule>
  </conditionalFormatting>
  <conditionalFormatting sqref="D12">
    <cfRule type="cellIs" dxfId="204" priority="172" operator="lessThan">
      <formula>0</formula>
    </cfRule>
  </conditionalFormatting>
  <conditionalFormatting sqref="D12">
    <cfRule type="cellIs" dxfId="203" priority="171" operator="lessThan">
      <formula>0</formula>
    </cfRule>
  </conditionalFormatting>
  <conditionalFormatting sqref="D12">
    <cfRule type="cellIs" dxfId="202" priority="170" operator="lessThan">
      <formula>0</formula>
    </cfRule>
  </conditionalFormatting>
  <conditionalFormatting sqref="D12">
    <cfRule type="cellIs" dxfId="201" priority="169" operator="lessThan">
      <formula>0</formula>
    </cfRule>
  </conditionalFormatting>
  <conditionalFormatting sqref="D12">
    <cfRule type="cellIs" dxfId="200" priority="168" operator="lessThan">
      <formula>0</formula>
    </cfRule>
  </conditionalFormatting>
  <conditionalFormatting sqref="D12">
    <cfRule type="cellIs" dxfId="199" priority="167" operator="lessThan">
      <formula>0</formula>
    </cfRule>
  </conditionalFormatting>
  <conditionalFormatting sqref="D12">
    <cfRule type="cellIs" dxfId="198" priority="166" operator="lessThan">
      <formula>0</formula>
    </cfRule>
  </conditionalFormatting>
  <conditionalFormatting sqref="D12">
    <cfRule type="cellIs" dxfId="197" priority="165" operator="lessThan">
      <formula>0</formula>
    </cfRule>
  </conditionalFormatting>
  <conditionalFormatting sqref="D12">
    <cfRule type="cellIs" dxfId="196" priority="164" operator="lessThan">
      <formula>0</formula>
    </cfRule>
  </conditionalFormatting>
  <conditionalFormatting sqref="D12">
    <cfRule type="cellIs" dxfId="195" priority="163" operator="lessThan">
      <formula>0</formula>
    </cfRule>
  </conditionalFormatting>
  <conditionalFormatting sqref="D12">
    <cfRule type="cellIs" dxfId="194" priority="162" operator="lessThan">
      <formula>0</formula>
    </cfRule>
  </conditionalFormatting>
  <conditionalFormatting sqref="D12">
    <cfRule type="cellIs" dxfId="193" priority="161" operator="lessThan">
      <formula>0</formula>
    </cfRule>
  </conditionalFormatting>
  <conditionalFormatting sqref="D12">
    <cfRule type="cellIs" dxfId="192" priority="160" operator="lessThan">
      <formula>0</formula>
    </cfRule>
  </conditionalFormatting>
  <conditionalFormatting sqref="D12">
    <cfRule type="cellIs" dxfId="191" priority="159" operator="lessThan">
      <formula>0</formula>
    </cfRule>
  </conditionalFormatting>
  <conditionalFormatting sqref="D12">
    <cfRule type="cellIs" dxfId="190" priority="158" operator="lessThan">
      <formula>0</formula>
    </cfRule>
  </conditionalFormatting>
  <conditionalFormatting sqref="D12">
    <cfRule type="cellIs" dxfId="189" priority="157" operator="lessThan">
      <formula>0</formula>
    </cfRule>
  </conditionalFormatting>
  <conditionalFormatting sqref="D12">
    <cfRule type="cellIs" dxfId="188" priority="156" operator="lessThan">
      <formula>0</formula>
    </cfRule>
  </conditionalFormatting>
  <conditionalFormatting sqref="D12">
    <cfRule type="cellIs" dxfId="187" priority="155" operator="lessThan">
      <formula>0</formula>
    </cfRule>
  </conditionalFormatting>
  <conditionalFormatting sqref="D12">
    <cfRule type="cellIs" dxfId="186" priority="154" operator="lessThan">
      <formula>0</formula>
    </cfRule>
  </conditionalFormatting>
  <conditionalFormatting sqref="D12">
    <cfRule type="cellIs" dxfId="185" priority="153" operator="lessThan">
      <formula>0</formula>
    </cfRule>
  </conditionalFormatting>
  <conditionalFormatting sqref="D12">
    <cfRule type="cellIs" dxfId="184" priority="152" operator="lessThan">
      <formula>0</formula>
    </cfRule>
  </conditionalFormatting>
  <conditionalFormatting sqref="D12">
    <cfRule type="cellIs" dxfId="183" priority="151" operator="lessThan">
      <formula>0</formula>
    </cfRule>
  </conditionalFormatting>
  <conditionalFormatting sqref="D12">
    <cfRule type="cellIs" dxfId="182" priority="150" operator="lessThan">
      <formula>0</formula>
    </cfRule>
  </conditionalFormatting>
  <conditionalFormatting sqref="D12">
    <cfRule type="cellIs" dxfId="181" priority="149" operator="lessThan">
      <formula>0</formula>
    </cfRule>
  </conditionalFormatting>
  <conditionalFormatting sqref="D12">
    <cfRule type="cellIs" dxfId="180" priority="148" operator="lessThan">
      <formula>0</formula>
    </cfRule>
  </conditionalFormatting>
  <conditionalFormatting sqref="D12">
    <cfRule type="cellIs" dxfId="179" priority="147" operator="lessThan">
      <formula>0</formula>
    </cfRule>
  </conditionalFormatting>
  <conditionalFormatting sqref="D12">
    <cfRule type="cellIs" dxfId="178" priority="146" operator="lessThan">
      <formula>0</formula>
    </cfRule>
  </conditionalFormatting>
  <conditionalFormatting sqref="D12">
    <cfRule type="cellIs" dxfId="177" priority="145" operator="lessThan">
      <formula>0</formula>
    </cfRule>
  </conditionalFormatting>
  <conditionalFormatting sqref="D12">
    <cfRule type="cellIs" dxfId="176" priority="144" operator="lessThan">
      <formula>0</formula>
    </cfRule>
  </conditionalFormatting>
  <conditionalFormatting sqref="D13">
    <cfRule type="cellIs" dxfId="175" priority="143" operator="lessThan">
      <formula>0</formula>
    </cfRule>
  </conditionalFormatting>
  <conditionalFormatting sqref="E13">
    <cfRule type="cellIs" dxfId="174" priority="142" operator="lessThan">
      <formula>0</formula>
    </cfRule>
  </conditionalFormatting>
  <conditionalFormatting sqref="D13">
    <cfRule type="cellIs" dxfId="173" priority="141" operator="lessThan">
      <formula>0</formula>
    </cfRule>
  </conditionalFormatting>
  <conditionalFormatting sqref="D13">
    <cfRule type="cellIs" dxfId="172" priority="140" operator="lessThan">
      <formula>0</formula>
    </cfRule>
  </conditionalFormatting>
  <conditionalFormatting sqref="D13">
    <cfRule type="cellIs" dxfId="171" priority="139" operator="lessThan">
      <formula>0</formula>
    </cfRule>
  </conditionalFormatting>
  <conditionalFormatting sqref="D13">
    <cfRule type="cellIs" dxfId="170" priority="138" operator="lessThan">
      <formula>0</formula>
    </cfRule>
  </conditionalFormatting>
  <conditionalFormatting sqref="D13">
    <cfRule type="cellIs" dxfId="169" priority="137" operator="lessThan">
      <formula>0</formula>
    </cfRule>
  </conditionalFormatting>
  <conditionalFormatting sqref="D13">
    <cfRule type="cellIs" dxfId="168" priority="136" operator="lessThan">
      <formula>0</formula>
    </cfRule>
  </conditionalFormatting>
  <conditionalFormatting sqref="D13">
    <cfRule type="cellIs" dxfId="167" priority="135" operator="lessThan">
      <formula>0</formula>
    </cfRule>
  </conditionalFormatting>
  <conditionalFormatting sqref="D13">
    <cfRule type="cellIs" dxfId="166" priority="134" operator="lessThan">
      <formula>0</formula>
    </cfRule>
  </conditionalFormatting>
  <conditionalFormatting sqref="D13">
    <cfRule type="cellIs" dxfId="165" priority="133" operator="lessThan">
      <formula>0</formula>
    </cfRule>
  </conditionalFormatting>
  <conditionalFormatting sqref="D13">
    <cfRule type="cellIs" dxfId="164" priority="132" operator="lessThan">
      <formula>0</formula>
    </cfRule>
  </conditionalFormatting>
  <conditionalFormatting sqref="D13">
    <cfRule type="cellIs" dxfId="163" priority="131" operator="lessThan">
      <formula>0</formula>
    </cfRule>
  </conditionalFormatting>
  <conditionalFormatting sqref="D13">
    <cfRule type="cellIs" dxfId="162" priority="130" operator="lessThan">
      <formula>0</formula>
    </cfRule>
  </conditionalFormatting>
  <conditionalFormatting sqref="D13">
    <cfRule type="cellIs" dxfId="161" priority="129" operator="lessThan">
      <formula>0</formula>
    </cfRule>
  </conditionalFormatting>
  <conditionalFormatting sqref="D13">
    <cfRule type="cellIs" dxfId="160" priority="128" operator="lessThan">
      <formula>0</formula>
    </cfRule>
  </conditionalFormatting>
  <conditionalFormatting sqref="D13">
    <cfRule type="cellIs" dxfId="159" priority="127" operator="lessThan">
      <formula>0</formula>
    </cfRule>
  </conditionalFormatting>
  <conditionalFormatting sqref="D13">
    <cfRule type="cellIs" dxfId="158" priority="126" operator="lessThan">
      <formula>0</formula>
    </cfRule>
  </conditionalFormatting>
  <conditionalFormatting sqref="D13">
    <cfRule type="cellIs" dxfId="157" priority="125" operator="lessThan">
      <formula>0</formula>
    </cfRule>
  </conditionalFormatting>
  <conditionalFormatting sqref="D13">
    <cfRule type="cellIs" dxfId="156" priority="124" operator="lessThan">
      <formula>0</formula>
    </cfRule>
  </conditionalFormatting>
  <conditionalFormatting sqref="D13">
    <cfRule type="cellIs" dxfId="155" priority="123" operator="lessThan">
      <formula>0</formula>
    </cfRule>
  </conditionalFormatting>
  <conditionalFormatting sqref="D13">
    <cfRule type="cellIs" dxfId="154" priority="122" operator="lessThan">
      <formula>0</formula>
    </cfRule>
  </conditionalFormatting>
  <conditionalFormatting sqref="D13">
    <cfRule type="cellIs" dxfId="153" priority="121" operator="lessThan">
      <formula>0</formula>
    </cfRule>
  </conditionalFormatting>
  <conditionalFormatting sqref="D13">
    <cfRule type="cellIs" dxfId="152" priority="120" operator="lessThan">
      <formula>0</formula>
    </cfRule>
  </conditionalFormatting>
  <conditionalFormatting sqref="D13">
    <cfRule type="cellIs" dxfId="151" priority="119" operator="lessThan">
      <formula>0</formula>
    </cfRule>
  </conditionalFormatting>
  <conditionalFormatting sqref="D13">
    <cfRule type="cellIs" dxfId="150" priority="118" operator="lessThan">
      <formula>0</formula>
    </cfRule>
  </conditionalFormatting>
  <conditionalFormatting sqref="D13">
    <cfRule type="cellIs" dxfId="149" priority="117" operator="lessThan">
      <formula>0</formula>
    </cfRule>
  </conditionalFormatting>
  <conditionalFormatting sqref="D13">
    <cfRule type="cellIs" dxfId="148" priority="116" operator="lessThan">
      <formula>0</formula>
    </cfRule>
  </conditionalFormatting>
  <conditionalFormatting sqref="D13">
    <cfRule type="cellIs" dxfId="147" priority="115" operator="lessThan">
      <formula>0</formula>
    </cfRule>
  </conditionalFormatting>
  <conditionalFormatting sqref="D13">
    <cfRule type="cellIs" dxfId="146" priority="114" operator="lessThan">
      <formula>0</formula>
    </cfRule>
  </conditionalFormatting>
  <conditionalFormatting sqref="D13">
    <cfRule type="cellIs" dxfId="145" priority="113" operator="lessThan">
      <formula>0</formula>
    </cfRule>
  </conditionalFormatting>
  <conditionalFormatting sqref="D13">
    <cfRule type="cellIs" dxfId="144" priority="112" operator="lessThan">
      <formula>0</formula>
    </cfRule>
  </conditionalFormatting>
  <conditionalFormatting sqref="D13">
    <cfRule type="cellIs" dxfId="143" priority="111" operator="lessThan">
      <formula>0</formula>
    </cfRule>
  </conditionalFormatting>
  <conditionalFormatting sqref="D13">
    <cfRule type="cellIs" dxfId="142" priority="110" operator="lessThan">
      <formula>0</formula>
    </cfRule>
  </conditionalFormatting>
  <conditionalFormatting sqref="D13">
    <cfRule type="cellIs" dxfId="141" priority="109" operator="lessThan">
      <formula>0</formula>
    </cfRule>
  </conditionalFormatting>
  <conditionalFormatting sqref="D13">
    <cfRule type="cellIs" dxfId="140" priority="108" operator="lessThan">
      <formula>0</formula>
    </cfRule>
  </conditionalFormatting>
  <conditionalFormatting sqref="D13">
    <cfRule type="cellIs" dxfId="139" priority="107" operator="lessThan">
      <formula>0</formula>
    </cfRule>
  </conditionalFormatting>
  <conditionalFormatting sqref="D13">
    <cfRule type="cellIs" dxfId="138" priority="106" operator="lessThan">
      <formula>0</formula>
    </cfRule>
  </conditionalFormatting>
  <conditionalFormatting sqref="D13">
    <cfRule type="cellIs" dxfId="137" priority="105" operator="lessThan">
      <formula>0</formula>
    </cfRule>
  </conditionalFormatting>
  <conditionalFormatting sqref="D13">
    <cfRule type="cellIs" dxfId="136" priority="104" operator="lessThan">
      <formula>0</formula>
    </cfRule>
  </conditionalFormatting>
  <conditionalFormatting sqref="D13">
    <cfRule type="cellIs" dxfId="135" priority="103" operator="lessThan">
      <formula>0</formula>
    </cfRule>
  </conditionalFormatting>
  <conditionalFormatting sqref="D13">
    <cfRule type="cellIs" dxfId="134" priority="102" operator="lessThan">
      <formula>0</formula>
    </cfRule>
  </conditionalFormatting>
  <conditionalFormatting sqref="D13">
    <cfRule type="cellIs" dxfId="133" priority="101" operator="lessThan">
      <formula>0</formula>
    </cfRule>
  </conditionalFormatting>
  <conditionalFormatting sqref="D13">
    <cfRule type="cellIs" dxfId="132" priority="100" operator="lessThan">
      <formula>0</formula>
    </cfRule>
  </conditionalFormatting>
  <conditionalFormatting sqref="D13">
    <cfRule type="cellIs" dxfId="131" priority="99" operator="lessThan">
      <formula>0</formula>
    </cfRule>
  </conditionalFormatting>
  <conditionalFormatting sqref="D13">
    <cfRule type="cellIs" dxfId="130" priority="98" operator="lessThan">
      <formula>0</formula>
    </cfRule>
  </conditionalFormatting>
  <conditionalFormatting sqref="D13">
    <cfRule type="cellIs" dxfId="129" priority="97" operator="lessThan">
      <formula>0</formula>
    </cfRule>
  </conditionalFormatting>
  <conditionalFormatting sqref="D13">
    <cfRule type="cellIs" dxfId="128" priority="96" operator="lessThan">
      <formula>0</formula>
    </cfRule>
  </conditionalFormatting>
  <conditionalFormatting sqref="D13">
    <cfRule type="cellIs" dxfId="127" priority="95" operator="lessThan">
      <formula>0</formula>
    </cfRule>
  </conditionalFormatting>
  <conditionalFormatting sqref="D13">
    <cfRule type="cellIs" dxfId="126" priority="94" operator="lessThan">
      <formula>0</formula>
    </cfRule>
  </conditionalFormatting>
  <conditionalFormatting sqref="D13">
    <cfRule type="cellIs" dxfId="125" priority="93" operator="lessThan">
      <formula>0</formula>
    </cfRule>
  </conditionalFormatting>
  <conditionalFormatting sqref="D13">
    <cfRule type="cellIs" dxfId="124" priority="92" operator="lessThan">
      <formula>0</formula>
    </cfRule>
  </conditionalFormatting>
  <conditionalFormatting sqref="D13">
    <cfRule type="cellIs" dxfId="123" priority="91" operator="lessThan">
      <formula>0</formula>
    </cfRule>
  </conditionalFormatting>
  <conditionalFormatting sqref="D13">
    <cfRule type="cellIs" dxfId="122" priority="90" operator="lessThan">
      <formula>0</formula>
    </cfRule>
  </conditionalFormatting>
  <conditionalFormatting sqref="D13">
    <cfRule type="cellIs" dxfId="121" priority="89" operator="lessThan">
      <formula>0</formula>
    </cfRule>
  </conditionalFormatting>
  <conditionalFormatting sqref="D13">
    <cfRule type="cellIs" dxfId="120" priority="88" operator="lessThan">
      <formula>0</formula>
    </cfRule>
  </conditionalFormatting>
  <conditionalFormatting sqref="D13">
    <cfRule type="cellIs" dxfId="119" priority="87" operator="lessThan">
      <formula>0</formula>
    </cfRule>
  </conditionalFormatting>
  <conditionalFormatting sqref="D13">
    <cfRule type="cellIs" dxfId="118" priority="86" operator="lessThan">
      <formula>0</formula>
    </cfRule>
  </conditionalFormatting>
  <conditionalFormatting sqref="D14">
    <cfRule type="cellIs" dxfId="117" priority="85" operator="lessThan">
      <formula>0</formula>
    </cfRule>
  </conditionalFormatting>
  <conditionalFormatting sqref="D14">
    <cfRule type="cellIs" dxfId="116" priority="84" operator="lessThan">
      <formula>0</formula>
    </cfRule>
  </conditionalFormatting>
  <conditionalFormatting sqref="E14">
    <cfRule type="cellIs" dxfId="115" priority="83" operator="lessThan">
      <formula>0</formula>
    </cfRule>
  </conditionalFormatting>
  <conditionalFormatting sqref="D14">
    <cfRule type="cellIs" dxfId="114" priority="82" operator="lessThan">
      <formula>0</formula>
    </cfRule>
  </conditionalFormatting>
  <conditionalFormatting sqref="D14">
    <cfRule type="cellIs" dxfId="113" priority="81" operator="lessThan">
      <formula>0</formula>
    </cfRule>
  </conditionalFormatting>
  <conditionalFormatting sqref="D14">
    <cfRule type="cellIs" dxfId="112" priority="80" operator="lessThan">
      <formula>0</formula>
    </cfRule>
  </conditionalFormatting>
  <conditionalFormatting sqref="D14">
    <cfRule type="cellIs" dxfId="111" priority="79" operator="lessThan">
      <formula>0</formula>
    </cfRule>
  </conditionalFormatting>
  <conditionalFormatting sqref="D14">
    <cfRule type="cellIs" dxfId="110" priority="78" operator="lessThan">
      <formula>0</formula>
    </cfRule>
  </conditionalFormatting>
  <conditionalFormatting sqref="D14">
    <cfRule type="cellIs" dxfId="109" priority="77" operator="lessThan">
      <formula>0</formula>
    </cfRule>
  </conditionalFormatting>
  <conditionalFormatting sqref="D14">
    <cfRule type="cellIs" dxfId="108" priority="76" operator="lessThan">
      <formula>0</formula>
    </cfRule>
  </conditionalFormatting>
  <conditionalFormatting sqref="D14">
    <cfRule type="cellIs" dxfId="107" priority="75" operator="lessThan">
      <formula>0</formula>
    </cfRule>
  </conditionalFormatting>
  <conditionalFormatting sqref="D14">
    <cfRule type="cellIs" dxfId="106" priority="74" operator="lessThan">
      <formula>0</formula>
    </cfRule>
  </conditionalFormatting>
  <conditionalFormatting sqref="D14">
    <cfRule type="cellIs" dxfId="105" priority="73" operator="lessThan">
      <formula>0</formula>
    </cfRule>
  </conditionalFormatting>
  <conditionalFormatting sqref="D15">
    <cfRule type="cellIs" dxfId="104" priority="72" operator="lessThan">
      <formula>0</formula>
    </cfRule>
  </conditionalFormatting>
  <conditionalFormatting sqref="E15">
    <cfRule type="cellIs" dxfId="103" priority="71" operator="lessThan">
      <formula>0</formula>
    </cfRule>
  </conditionalFormatting>
  <conditionalFormatting sqref="D16">
    <cfRule type="cellIs" dxfId="102" priority="70" operator="lessThan">
      <formula>0</formula>
    </cfRule>
  </conditionalFormatting>
  <conditionalFormatting sqref="E16">
    <cfRule type="cellIs" dxfId="101" priority="69" operator="lessThan">
      <formula>0</formula>
    </cfRule>
  </conditionalFormatting>
  <conditionalFormatting sqref="D20">
    <cfRule type="cellIs" dxfId="100" priority="66" operator="lessThan">
      <formula>0</formula>
    </cfRule>
  </conditionalFormatting>
  <conditionalFormatting sqref="E20">
    <cfRule type="cellIs" dxfId="99" priority="65" operator="lessThan">
      <formula>0</formula>
    </cfRule>
  </conditionalFormatting>
  <conditionalFormatting sqref="D21:D23">
    <cfRule type="cellIs" dxfId="98" priority="64" operator="lessThan">
      <formula>0</formula>
    </cfRule>
  </conditionalFormatting>
  <conditionalFormatting sqref="E21:E40">
    <cfRule type="cellIs" dxfId="97" priority="63" operator="lessThan">
      <formula>0</formula>
    </cfRule>
  </conditionalFormatting>
  <conditionalFormatting sqref="D24:D28">
    <cfRule type="cellIs" dxfId="96" priority="62" operator="lessThan">
      <formula>0</formula>
    </cfRule>
  </conditionalFormatting>
  <conditionalFormatting sqref="D29:D30">
    <cfRule type="cellIs" dxfId="95" priority="54" operator="lessThan">
      <formula>0</formula>
    </cfRule>
  </conditionalFormatting>
  <conditionalFormatting sqref="D31">
    <cfRule type="cellIs" dxfId="94" priority="52" operator="lessThan">
      <formula>0</formula>
    </cfRule>
  </conditionalFormatting>
  <conditionalFormatting sqref="D32:D34">
    <cfRule type="cellIs" dxfId="93" priority="50" operator="lessThan">
      <formula>0</formula>
    </cfRule>
  </conditionalFormatting>
  <conditionalFormatting sqref="D35:D40">
    <cfRule type="cellIs" dxfId="92" priority="47" operator="lessThan">
      <formula>0</formula>
    </cfRule>
  </conditionalFormatting>
  <conditionalFormatting sqref="E41">
    <cfRule type="cellIs" dxfId="91" priority="28" operator="lessThan">
      <formula>0</formula>
    </cfRule>
  </conditionalFormatting>
  <conditionalFormatting sqref="D41">
    <cfRule type="cellIs" dxfId="90" priority="27" operator="lessThan">
      <formula>0</formula>
    </cfRule>
  </conditionalFormatting>
  <conditionalFormatting sqref="E42">
    <cfRule type="cellIs" dxfId="89" priority="26" operator="lessThan">
      <formula>0</formula>
    </cfRule>
  </conditionalFormatting>
  <conditionalFormatting sqref="D42">
    <cfRule type="cellIs" dxfId="88" priority="25" operator="lessThan">
      <formula>0</formula>
    </cfRule>
  </conditionalFormatting>
  <conditionalFormatting sqref="E43">
    <cfRule type="cellIs" dxfId="87" priority="24" operator="lessThan">
      <formula>0</formula>
    </cfRule>
  </conditionalFormatting>
  <conditionalFormatting sqref="D43">
    <cfRule type="cellIs" dxfId="86" priority="23" operator="lessThan">
      <formula>0</formula>
    </cfRule>
  </conditionalFormatting>
  <conditionalFormatting sqref="E44">
    <cfRule type="cellIs" dxfId="85" priority="22" operator="lessThan">
      <formula>0</formula>
    </cfRule>
  </conditionalFormatting>
  <conditionalFormatting sqref="D44">
    <cfRule type="cellIs" dxfId="84" priority="21" operator="lessThan">
      <formula>0</formula>
    </cfRule>
  </conditionalFormatting>
  <conditionalFormatting sqref="E45">
    <cfRule type="cellIs" dxfId="83" priority="20" operator="lessThan">
      <formula>0</formula>
    </cfRule>
  </conditionalFormatting>
  <conditionalFormatting sqref="D45">
    <cfRule type="cellIs" dxfId="82" priority="19" operator="lessThan">
      <formula>0</formula>
    </cfRule>
  </conditionalFormatting>
  <conditionalFormatting sqref="E46">
    <cfRule type="cellIs" dxfId="81" priority="18" operator="lessThan">
      <formula>0</formula>
    </cfRule>
  </conditionalFormatting>
  <conditionalFormatting sqref="D46">
    <cfRule type="cellIs" dxfId="80" priority="17" operator="lessThan">
      <formula>0</formula>
    </cfRule>
  </conditionalFormatting>
  <conditionalFormatting sqref="E47">
    <cfRule type="cellIs" dxfId="79" priority="16" operator="lessThan">
      <formula>0</formula>
    </cfRule>
  </conditionalFormatting>
  <conditionalFormatting sqref="D47">
    <cfRule type="cellIs" dxfId="78" priority="15" operator="lessThan">
      <formula>0</formula>
    </cfRule>
  </conditionalFormatting>
  <conditionalFormatting sqref="E48">
    <cfRule type="cellIs" dxfId="77" priority="14" operator="lessThan">
      <formula>0</formula>
    </cfRule>
  </conditionalFormatting>
  <conditionalFormatting sqref="D48">
    <cfRule type="cellIs" dxfId="76" priority="13" operator="lessThan">
      <formula>0</formula>
    </cfRule>
  </conditionalFormatting>
  <conditionalFormatting sqref="E49">
    <cfRule type="cellIs" dxfId="75" priority="12" operator="lessThan">
      <formula>0</formula>
    </cfRule>
  </conditionalFormatting>
  <conditionalFormatting sqref="D49">
    <cfRule type="cellIs" dxfId="74" priority="11" operator="lessThan">
      <formula>0</formula>
    </cfRule>
  </conditionalFormatting>
  <conditionalFormatting sqref="E50">
    <cfRule type="cellIs" dxfId="73" priority="10" operator="lessThan">
      <formula>0</formula>
    </cfRule>
  </conditionalFormatting>
  <conditionalFormatting sqref="D50">
    <cfRule type="cellIs" dxfId="72" priority="9" operator="lessThan">
      <formula>0</formula>
    </cfRule>
  </conditionalFormatting>
  <conditionalFormatting sqref="E51">
    <cfRule type="cellIs" dxfId="71" priority="8" operator="lessThan">
      <formula>0</formula>
    </cfRule>
  </conditionalFormatting>
  <conditionalFormatting sqref="D51">
    <cfRule type="cellIs" dxfId="70" priority="7" operator="lessThan">
      <formula>0</formula>
    </cfRule>
  </conditionalFormatting>
  <conditionalFormatting sqref="E52:E59">
    <cfRule type="cellIs" dxfId="69" priority="6" operator="lessThan">
      <formula>0</formula>
    </cfRule>
  </conditionalFormatting>
  <conditionalFormatting sqref="D52:D59">
    <cfRule type="cellIs" dxfId="68" priority="5" operator="lessThan">
      <formula>0</formula>
    </cfRule>
  </conditionalFormatting>
  <conditionalFormatting sqref="E60">
    <cfRule type="cellIs" dxfId="67" priority="2" operator="lessThan">
      <formula>0</formula>
    </cfRule>
  </conditionalFormatting>
  <conditionalFormatting sqref="D60">
    <cfRule type="cellIs" dxfId="66" priority="1" operator="lessThan">
      <formula>0</formula>
    </cfRule>
  </conditionalFormatting>
  <hyperlinks>
    <hyperlink ref="B204" r:id="rId1"/>
  </hyperlinks>
  <pageMargins left="0.7" right="0.7" top="0.75" bottom="0.7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202"/>
  <sheetViews>
    <sheetView showGridLines="0" zoomScale="80" zoomScaleNormal="80" workbookViewId="0">
      <selection activeCell="N45" sqref="N45"/>
    </sheetView>
  </sheetViews>
  <sheetFormatPr baseColWidth="10" defaultColWidth="11.42578125" defaultRowHeight="14.25" x14ac:dyDescent="0.2"/>
  <cols>
    <col min="1" max="1" width="1.28515625" style="217" customWidth="1"/>
    <col min="2" max="2" width="27.42578125" style="217" customWidth="1"/>
    <col min="3" max="3" width="12.7109375" style="217" customWidth="1"/>
    <col min="4" max="4" width="15.28515625" style="217" customWidth="1"/>
    <col min="5" max="5" width="12.7109375" style="217" customWidth="1"/>
    <col min="6" max="6" width="13.28515625" style="217" customWidth="1"/>
    <col min="7" max="8" width="11.28515625" style="217" customWidth="1"/>
    <col min="9" max="10" width="11.42578125" style="217"/>
    <col min="11" max="11" width="14.28515625" style="217" customWidth="1"/>
    <col min="12" max="13" width="11.42578125" style="217"/>
    <col min="14" max="14" width="14.28515625" style="217" customWidth="1"/>
    <col min="15" max="16" width="11.42578125" style="217"/>
    <col min="17" max="17" width="14.140625" style="217" customWidth="1"/>
    <col min="18" max="18" width="14.85546875" style="217" customWidth="1"/>
    <col min="19" max="16384" width="11.42578125" style="217"/>
  </cols>
  <sheetData>
    <row r="1" spans="1:18" ht="15" customHeight="1" x14ac:dyDescent="0.2">
      <c r="A1" s="548" t="s">
        <v>535</v>
      </c>
      <c r="B1" s="548"/>
      <c r="C1" s="548"/>
      <c r="D1" s="548"/>
      <c r="E1" s="548"/>
      <c r="F1" s="548"/>
      <c r="G1" s="548"/>
      <c r="H1" s="548"/>
      <c r="I1" s="548"/>
      <c r="J1" s="548"/>
      <c r="K1" s="548"/>
      <c r="L1" s="548"/>
      <c r="M1" s="548"/>
      <c r="N1" s="548"/>
      <c r="O1" s="548"/>
      <c r="P1" s="548"/>
      <c r="Q1" s="548"/>
      <c r="R1" s="548"/>
    </row>
    <row r="2" spans="1:18" ht="15" customHeight="1" x14ac:dyDescent="0.2">
      <c r="A2" s="548"/>
      <c r="B2" s="548"/>
      <c r="C2" s="548"/>
      <c r="D2" s="548"/>
      <c r="E2" s="548"/>
      <c r="F2" s="548"/>
      <c r="G2" s="548"/>
      <c r="H2" s="548"/>
      <c r="I2" s="548"/>
      <c r="J2" s="548"/>
      <c r="K2" s="548"/>
      <c r="L2" s="548"/>
      <c r="M2" s="548"/>
      <c r="N2" s="548"/>
      <c r="O2" s="548"/>
      <c r="P2" s="548"/>
      <c r="Q2" s="548"/>
      <c r="R2" s="548"/>
    </row>
    <row r="3" spans="1:18" x14ac:dyDescent="0.2">
      <c r="B3" s="219"/>
      <c r="N3" s="220" t="s">
        <v>4</v>
      </c>
      <c r="P3" s="220" t="s">
        <v>946</v>
      </c>
      <c r="Q3" s="221"/>
    </row>
    <row r="5" spans="1:18" ht="15" customHeight="1" x14ac:dyDescent="0.2">
      <c r="B5" s="596" t="s">
        <v>536</v>
      </c>
      <c r="C5" s="566" t="s">
        <v>537</v>
      </c>
      <c r="D5" s="596" t="s">
        <v>538</v>
      </c>
    </row>
    <row r="6" spans="1:18" ht="16.5" customHeight="1" thickBot="1" x14ac:dyDescent="0.25">
      <c r="B6" s="597"/>
      <c r="C6" s="567"/>
      <c r="D6" s="567"/>
      <c r="O6" s="766" t="s">
        <v>978</v>
      </c>
      <c r="P6" s="766"/>
      <c r="Q6" s="766"/>
      <c r="R6" s="766"/>
    </row>
    <row r="7" spans="1:18" ht="17.25" hidden="1" customHeight="1" x14ac:dyDescent="0.2">
      <c r="B7" s="426" t="s">
        <v>382</v>
      </c>
      <c r="C7" s="415">
        <v>6104</v>
      </c>
      <c r="D7" s="417">
        <v>4.8099999999999997E-2</v>
      </c>
      <c r="O7" s="766"/>
      <c r="P7" s="766"/>
      <c r="Q7" s="766"/>
      <c r="R7" s="766"/>
    </row>
    <row r="8" spans="1:18" ht="17.25" hidden="1" customHeight="1" x14ac:dyDescent="0.2">
      <c r="B8" s="426" t="s">
        <v>383</v>
      </c>
      <c r="C8" s="415">
        <v>5883</v>
      </c>
      <c r="D8" s="417">
        <v>3.6999999999999998E-2</v>
      </c>
      <c r="O8" s="766"/>
      <c r="P8" s="766"/>
      <c r="Q8" s="766"/>
      <c r="R8" s="766"/>
    </row>
    <row r="9" spans="1:18" ht="17.25" hidden="1" customHeight="1" x14ac:dyDescent="0.2">
      <c r="B9" s="426" t="s">
        <v>384</v>
      </c>
      <c r="C9" s="415">
        <v>6147</v>
      </c>
      <c r="D9" s="417">
        <v>3.4000000000000002E-2</v>
      </c>
      <c r="O9" s="766"/>
      <c r="P9" s="766"/>
      <c r="Q9" s="766"/>
      <c r="R9" s="766"/>
    </row>
    <row r="10" spans="1:18" ht="18" hidden="1" customHeight="1" x14ac:dyDescent="0.2">
      <c r="B10" s="426" t="s">
        <v>385</v>
      </c>
      <c r="C10" s="415">
        <v>6256</v>
      </c>
      <c r="D10" s="417">
        <v>4.1000000000000002E-2</v>
      </c>
      <c r="O10" s="766"/>
      <c r="P10" s="766"/>
      <c r="Q10" s="766"/>
      <c r="R10" s="766"/>
    </row>
    <row r="11" spans="1:18" ht="18" hidden="1" customHeight="1" x14ac:dyDescent="0.2">
      <c r="B11" s="426" t="s">
        <v>386</v>
      </c>
      <c r="C11" s="415">
        <v>6050</v>
      </c>
      <c r="D11" s="417">
        <v>3.9399999999999998E-2</v>
      </c>
      <c r="O11" s="766"/>
      <c r="P11" s="766"/>
      <c r="Q11" s="766"/>
      <c r="R11" s="766"/>
    </row>
    <row r="12" spans="1:18" ht="18" hidden="1" customHeight="1" x14ac:dyDescent="0.2">
      <c r="B12" s="426" t="s">
        <v>387</v>
      </c>
      <c r="C12" s="415">
        <v>6092</v>
      </c>
      <c r="D12" s="417">
        <v>2.5999999999999999E-2</v>
      </c>
      <c r="O12" s="766"/>
      <c r="P12" s="766"/>
      <c r="Q12" s="766"/>
      <c r="R12" s="766"/>
    </row>
    <row r="13" spans="1:18" ht="18" hidden="1" customHeight="1" x14ac:dyDescent="0.2">
      <c r="B13" s="426" t="s">
        <v>388</v>
      </c>
      <c r="C13" s="415">
        <v>5979</v>
      </c>
      <c r="D13" s="417">
        <v>2.9000000000000001E-2</v>
      </c>
      <c r="O13" s="766"/>
      <c r="P13" s="766"/>
      <c r="Q13" s="766"/>
      <c r="R13" s="766"/>
    </row>
    <row r="14" spans="1:18" ht="18" hidden="1" customHeight="1" x14ac:dyDescent="0.2">
      <c r="B14" s="426" t="s">
        <v>389</v>
      </c>
      <c r="C14" s="415">
        <v>6214</v>
      </c>
      <c r="D14" s="417">
        <v>5.3800000000000001E-2</v>
      </c>
      <c r="O14" s="766"/>
      <c r="P14" s="766"/>
      <c r="Q14" s="766"/>
      <c r="R14" s="766"/>
    </row>
    <row r="15" spans="1:18" ht="18" hidden="1" customHeight="1" x14ac:dyDescent="0.2">
      <c r="B15" s="426" t="s">
        <v>378</v>
      </c>
      <c r="C15" s="415">
        <v>6120</v>
      </c>
      <c r="D15" s="417">
        <v>4.9299999999999997E-2</v>
      </c>
      <c r="O15" s="766"/>
      <c r="P15" s="766"/>
      <c r="Q15" s="766"/>
      <c r="R15" s="766"/>
    </row>
    <row r="16" spans="1:18" ht="18" hidden="1" customHeight="1" x14ac:dyDescent="0.2">
      <c r="B16" s="426" t="s">
        <v>379</v>
      </c>
      <c r="C16" s="415">
        <v>5988</v>
      </c>
      <c r="D16" s="417">
        <v>5.0099999999999999E-2</v>
      </c>
      <c r="O16" s="766"/>
      <c r="P16" s="766"/>
      <c r="Q16" s="766"/>
      <c r="R16" s="766"/>
    </row>
    <row r="17" spans="2:18" ht="18" hidden="1" customHeight="1" x14ac:dyDescent="0.2">
      <c r="B17" s="426" t="s">
        <v>380</v>
      </c>
      <c r="C17" s="415">
        <v>5993</v>
      </c>
      <c r="D17" s="417">
        <v>-6.0000000000000001E-3</v>
      </c>
      <c r="O17" s="766"/>
      <c r="P17" s="766"/>
      <c r="Q17" s="766"/>
      <c r="R17" s="766"/>
    </row>
    <row r="18" spans="2:18" ht="18" hidden="1" customHeight="1" x14ac:dyDescent="0.2">
      <c r="B18" s="426" t="s">
        <v>381</v>
      </c>
      <c r="C18" s="415">
        <v>5201</v>
      </c>
      <c r="D18" s="417">
        <v>-0.1071</v>
      </c>
      <c r="O18" s="766"/>
      <c r="P18" s="766"/>
      <c r="Q18" s="766"/>
      <c r="R18" s="766"/>
    </row>
    <row r="19" spans="2:18" ht="18" hidden="1" customHeight="1" x14ac:dyDescent="0.2">
      <c r="B19" s="426" t="s">
        <v>382</v>
      </c>
      <c r="C19" s="415">
        <v>5642</v>
      </c>
      <c r="D19" s="417">
        <v>-6.6500000000000004E-2</v>
      </c>
      <c r="O19" s="766"/>
      <c r="P19" s="766"/>
      <c r="Q19" s="766"/>
      <c r="R19" s="766"/>
    </row>
    <row r="20" spans="2:18" ht="18" hidden="1" customHeight="1" x14ac:dyDescent="0.2">
      <c r="B20" s="426" t="s">
        <v>383</v>
      </c>
      <c r="C20" s="415">
        <v>5568</v>
      </c>
      <c r="D20" s="417">
        <v>-5.3999999999999999E-2</v>
      </c>
      <c r="O20" s="766"/>
      <c r="P20" s="766"/>
      <c r="Q20" s="766"/>
      <c r="R20" s="766"/>
    </row>
    <row r="21" spans="2:18" ht="18" hidden="1" customHeight="1" x14ac:dyDescent="0.2">
      <c r="B21" s="426" t="s">
        <v>384</v>
      </c>
      <c r="C21" s="415">
        <v>5929</v>
      </c>
      <c r="D21" s="417">
        <v>-3.7999999999999999E-2</v>
      </c>
      <c r="O21" s="766"/>
      <c r="P21" s="766"/>
      <c r="Q21" s="766"/>
      <c r="R21" s="766"/>
    </row>
    <row r="22" spans="2:18" ht="18" hidden="1" customHeight="1" x14ac:dyDescent="0.2">
      <c r="B22" s="426" t="s">
        <v>385</v>
      </c>
      <c r="C22" s="415">
        <v>5990</v>
      </c>
      <c r="D22" s="417">
        <v>-3.8100000000000002E-2</v>
      </c>
      <c r="O22" s="766"/>
      <c r="P22" s="766"/>
      <c r="Q22" s="766"/>
      <c r="R22" s="766"/>
    </row>
    <row r="23" spans="2:18" ht="18" hidden="1" customHeight="1" x14ac:dyDescent="0.2">
      <c r="B23" s="426" t="s">
        <v>386</v>
      </c>
      <c r="C23" s="415">
        <v>5881</v>
      </c>
      <c r="D23" s="417">
        <v>-3.2300000000000002E-2</v>
      </c>
      <c r="O23" s="766"/>
      <c r="P23" s="766"/>
      <c r="Q23" s="766"/>
      <c r="R23" s="766"/>
    </row>
    <row r="24" spans="2:18" ht="18" hidden="1" customHeight="1" x14ac:dyDescent="0.2">
      <c r="B24" s="426" t="s">
        <v>387</v>
      </c>
      <c r="C24" s="415">
        <v>6124</v>
      </c>
      <c r="D24" s="417">
        <v>6.1999999999999998E-3</v>
      </c>
      <c r="O24" s="766"/>
      <c r="P24" s="766"/>
      <c r="Q24" s="766"/>
      <c r="R24" s="766"/>
    </row>
    <row r="25" spans="2:18" ht="18" hidden="1" customHeight="1" x14ac:dyDescent="0.2">
      <c r="B25" s="426" t="s">
        <v>388</v>
      </c>
      <c r="C25" s="415">
        <v>5874</v>
      </c>
      <c r="D25" s="417">
        <v>-1.5100000000000001E-2</v>
      </c>
      <c r="O25" s="766"/>
      <c r="P25" s="766"/>
      <c r="Q25" s="766"/>
      <c r="R25" s="766"/>
    </row>
    <row r="26" spans="2:18" ht="18" hidden="1" customHeight="1" x14ac:dyDescent="0.2">
      <c r="B26" s="426" t="s">
        <v>389</v>
      </c>
      <c r="C26" s="415">
        <v>6115</v>
      </c>
      <c r="D26" s="417">
        <v>-1.5699999999999999E-2</v>
      </c>
      <c r="O26" s="766"/>
      <c r="P26" s="766"/>
      <c r="Q26" s="766"/>
      <c r="R26" s="766"/>
    </row>
    <row r="27" spans="2:18" ht="18" hidden="1" customHeight="1" x14ac:dyDescent="0.2">
      <c r="B27" s="427" t="s">
        <v>539</v>
      </c>
      <c r="C27" s="349">
        <v>5938</v>
      </c>
      <c r="D27" s="428">
        <v>-2.3400000000000001E-2</v>
      </c>
      <c r="O27" s="766"/>
      <c r="P27" s="766"/>
      <c r="Q27" s="766"/>
      <c r="R27" s="766"/>
    </row>
    <row r="28" spans="2:18" ht="18" hidden="1" customHeight="1" x14ac:dyDescent="0.2">
      <c r="B28" s="427" t="s">
        <v>540</v>
      </c>
      <c r="C28" s="351">
        <v>5668</v>
      </c>
      <c r="D28" s="294">
        <v>-2.01E-2</v>
      </c>
      <c r="O28" s="766"/>
      <c r="P28" s="766"/>
      <c r="Q28" s="766"/>
      <c r="R28" s="766"/>
    </row>
    <row r="29" spans="2:18" ht="18" hidden="1" customHeight="1" x14ac:dyDescent="0.2">
      <c r="B29" s="427" t="s">
        <v>541</v>
      </c>
      <c r="C29" s="351">
        <v>6233</v>
      </c>
      <c r="D29" s="294">
        <v>3.61E-2</v>
      </c>
      <c r="O29" s="766"/>
      <c r="P29" s="766"/>
      <c r="Q29" s="766"/>
      <c r="R29" s="766"/>
    </row>
    <row r="30" spans="2:18" ht="18" hidden="1" customHeight="1" x14ac:dyDescent="0.2">
      <c r="B30" s="427" t="s">
        <v>542</v>
      </c>
      <c r="C30" s="351">
        <v>6004</v>
      </c>
      <c r="D30" s="294">
        <v>0.1537</v>
      </c>
      <c r="O30" s="766"/>
      <c r="P30" s="766"/>
      <c r="Q30" s="766"/>
      <c r="R30" s="766"/>
    </row>
    <row r="31" spans="2:18" ht="18" hidden="1" customHeight="1" x14ac:dyDescent="0.2">
      <c r="B31" s="427" t="s">
        <v>543</v>
      </c>
      <c r="C31" s="351">
        <v>6015</v>
      </c>
      <c r="D31" s="294">
        <v>6.4399999999999999E-2</v>
      </c>
      <c r="O31" s="766"/>
      <c r="P31" s="766"/>
      <c r="Q31" s="766"/>
      <c r="R31" s="766"/>
    </row>
    <row r="32" spans="2:18" ht="18" hidden="1" customHeight="1" x14ac:dyDescent="0.2">
      <c r="B32" s="427" t="s">
        <v>544</v>
      </c>
      <c r="C32" s="351">
        <v>6017</v>
      </c>
      <c r="D32" s="294">
        <v>7.6499999999999999E-2</v>
      </c>
      <c r="O32" s="766"/>
      <c r="P32" s="766"/>
      <c r="Q32" s="766"/>
      <c r="R32" s="766"/>
    </row>
    <row r="33" spans="2:18" ht="18" customHeight="1" x14ac:dyDescent="0.2">
      <c r="B33" s="427" t="s">
        <v>545</v>
      </c>
      <c r="C33" s="351">
        <v>6377</v>
      </c>
      <c r="D33" s="294">
        <v>8.2500000000000004E-2</v>
      </c>
      <c r="O33" s="766"/>
      <c r="P33" s="766"/>
      <c r="Q33" s="766"/>
      <c r="R33" s="766"/>
    </row>
    <row r="34" spans="2:18" ht="18" customHeight="1" x14ac:dyDescent="0.2">
      <c r="B34" s="427" t="s">
        <v>546</v>
      </c>
      <c r="C34" s="351">
        <v>6346.91</v>
      </c>
      <c r="D34" s="294">
        <v>8.8499999999999995E-2</v>
      </c>
      <c r="O34" s="766"/>
      <c r="P34" s="766"/>
      <c r="Q34" s="766"/>
      <c r="R34" s="766"/>
    </row>
    <row r="35" spans="2:18" ht="18" customHeight="1" x14ac:dyDescent="0.2">
      <c r="B35" s="427" t="s">
        <v>547</v>
      </c>
      <c r="C35" s="351">
        <v>6307.91</v>
      </c>
      <c r="D35" s="294">
        <v>9.4500000000000001E-2</v>
      </c>
      <c r="O35" s="766"/>
      <c r="P35" s="766"/>
      <c r="Q35" s="766"/>
      <c r="R35" s="766"/>
    </row>
    <row r="36" spans="2:18" ht="18" customHeight="1" x14ac:dyDescent="0.2">
      <c r="B36" s="427" t="s">
        <v>548</v>
      </c>
      <c r="C36" s="351">
        <v>6490</v>
      </c>
      <c r="D36" s="294">
        <v>6.4199999999999993E-2</v>
      </c>
      <c r="O36" s="766"/>
      <c r="P36" s="766"/>
      <c r="Q36" s="766"/>
      <c r="R36" s="766"/>
    </row>
    <row r="37" spans="2:18" ht="18" customHeight="1" x14ac:dyDescent="0.2">
      <c r="B37" s="427" t="s">
        <v>549</v>
      </c>
      <c r="C37" s="351">
        <v>6289</v>
      </c>
      <c r="D37" s="294">
        <v>6.7000000000000004E-2</v>
      </c>
      <c r="O37" s="766"/>
      <c r="P37" s="766"/>
      <c r="Q37" s="766"/>
      <c r="R37" s="766"/>
    </row>
    <row r="38" spans="2:18" ht="18" customHeight="1" x14ac:dyDescent="0.2">
      <c r="B38" s="427" t="s">
        <v>550</v>
      </c>
      <c r="C38" s="351">
        <v>6429</v>
      </c>
      <c r="D38" s="294">
        <v>5.0200000000000002E-2</v>
      </c>
      <c r="O38" s="766"/>
      <c r="P38" s="766"/>
      <c r="Q38" s="766"/>
      <c r="R38" s="766"/>
    </row>
    <row r="39" spans="2:18" ht="18" customHeight="1" x14ac:dyDescent="0.2">
      <c r="B39" s="427" t="s">
        <v>551</v>
      </c>
      <c r="C39" s="351">
        <v>6277.9</v>
      </c>
      <c r="D39" s="294">
        <v>5.5399999999999998E-2</v>
      </c>
      <c r="O39" s="766"/>
      <c r="P39" s="766"/>
      <c r="Q39" s="766"/>
      <c r="R39" s="766"/>
    </row>
    <row r="40" spans="2:18" ht="18" customHeight="1" x14ac:dyDescent="0.2">
      <c r="B40" s="427" t="s">
        <v>914</v>
      </c>
      <c r="C40" s="351">
        <v>5878</v>
      </c>
      <c r="D40" s="294">
        <v>3.7199999999999997E-2</v>
      </c>
      <c r="O40" s="766"/>
      <c r="P40" s="766"/>
      <c r="Q40" s="766"/>
      <c r="R40" s="766"/>
    </row>
    <row r="41" spans="2:18" ht="18" customHeight="1" x14ac:dyDescent="0.2">
      <c r="B41" s="427" t="s">
        <v>915</v>
      </c>
      <c r="C41" s="351">
        <v>6535</v>
      </c>
      <c r="D41" s="294">
        <v>4.8300000000000003E-2</v>
      </c>
      <c r="O41" s="766"/>
      <c r="P41" s="766"/>
      <c r="Q41" s="766"/>
      <c r="R41" s="766"/>
    </row>
    <row r="42" spans="2:18" ht="18" customHeight="1" x14ac:dyDescent="0.2">
      <c r="B42" s="427" t="s">
        <v>939</v>
      </c>
      <c r="C42" s="351">
        <v>6272</v>
      </c>
      <c r="D42" s="294">
        <v>-0.04</v>
      </c>
      <c r="E42" s="304"/>
      <c r="O42" s="766"/>
      <c r="P42" s="766"/>
      <c r="Q42" s="766"/>
      <c r="R42" s="766"/>
    </row>
    <row r="43" spans="2:18" ht="18" customHeight="1" x14ac:dyDescent="0.2">
      <c r="B43" s="427" t="s">
        <v>940</v>
      </c>
      <c r="C43" s="351">
        <v>6577</v>
      </c>
      <c r="D43" s="294">
        <v>6.4000000000000001E-2</v>
      </c>
      <c r="O43" s="766"/>
      <c r="P43" s="766"/>
      <c r="Q43" s="766"/>
      <c r="R43" s="766"/>
    </row>
    <row r="44" spans="2:18" ht="18" customHeight="1" x14ac:dyDescent="0.2">
      <c r="B44" s="427" t="s">
        <v>947</v>
      </c>
      <c r="C44" s="351">
        <v>6207</v>
      </c>
      <c r="D44" s="294">
        <v>3.1099999999999999E-2</v>
      </c>
      <c r="O44" s="766"/>
      <c r="P44" s="766"/>
      <c r="Q44" s="766"/>
      <c r="R44" s="766"/>
    </row>
    <row r="45" spans="2:18" ht="18" customHeight="1" x14ac:dyDescent="0.2">
      <c r="B45" s="427" t="s">
        <v>975</v>
      </c>
      <c r="C45" s="351">
        <v>6565</v>
      </c>
      <c r="D45" s="294">
        <v>3.4299999999999997E-2</v>
      </c>
      <c r="O45" s="766"/>
      <c r="P45" s="766"/>
      <c r="Q45" s="766"/>
      <c r="R45" s="766"/>
    </row>
    <row r="46" spans="2:18" ht="33" customHeight="1" x14ac:dyDescent="0.2">
      <c r="B46" s="765" t="s">
        <v>552</v>
      </c>
      <c r="C46" s="765"/>
      <c r="D46" s="765"/>
      <c r="O46" s="766"/>
      <c r="P46" s="766"/>
      <c r="Q46" s="766"/>
      <c r="R46" s="766"/>
    </row>
    <row r="47" spans="2:18" ht="15" customHeight="1" x14ac:dyDescent="0.2">
      <c r="C47" s="291"/>
      <c r="D47" s="291"/>
      <c r="O47" s="766"/>
      <c r="P47" s="766"/>
      <c r="Q47" s="766"/>
      <c r="R47" s="766"/>
    </row>
    <row r="48" spans="2:18" ht="15" customHeight="1" x14ac:dyDescent="0.2">
      <c r="N48" s="217" t="s">
        <v>935</v>
      </c>
      <c r="O48" s="766"/>
      <c r="P48" s="766"/>
      <c r="Q48" s="766"/>
      <c r="R48" s="766"/>
    </row>
    <row r="49" spans="1:18" ht="15" customHeight="1" x14ac:dyDescent="0.2">
      <c r="B49" s="596" t="s">
        <v>553</v>
      </c>
      <c r="C49" s="566" t="s">
        <v>537</v>
      </c>
      <c r="D49" s="596" t="s">
        <v>53</v>
      </c>
      <c r="O49" s="766"/>
      <c r="P49" s="766"/>
      <c r="Q49" s="766"/>
      <c r="R49" s="766"/>
    </row>
    <row r="50" spans="1:18" ht="18" customHeight="1" thickBot="1" x14ac:dyDescent="0.25">
      <c r="B50" s="597"/>
      <c r="C50" s="567"/>
      <c r="D50" s="597"/>
      <c r="G50" s="350"/>
      <c r="H50" s="350"/>
      <c r="O50" s="766"/>
      <c r="P50" s="766"/>
      <c r="Q50" s="766"/>
      <c r="R50" s="766"/>
    </row>
    <row r="51" spans="1:18" ht="20.25" customHeight="1" x14ac:dyDescent="0.2">
      <c r="B51" s="429" t="s">
        <v>977</v>
      </c>
      <c r="C51" s="430">
        <v>6377</v>
      </c>
      <c r="D51" s="289">
        <v>7.6499999999999999E-2</v>
      </c>
      <c r="G51" s="350"/>
      <c r="H51" s="350"/>
      <c r="O51" s="766"/>
      <c r="P51" s="766"/>
      <c r="Q51" s="766"/>
      <c r="R51" s="766"/>
    </row>
    <row r="52" spans="1:18" ht="20.25" customHeight="1" x14ac:dyDescent="0.2">
      <c r="B52" s="431" t="s">
        <v>976</v>
      </c>
      <c r="C52" s="351">
        <v>6565</v>
      </c>
      <c r="D52" s="294">
        <v>3.1099999999999999E-2</v>
      </c>
      <c r="G52" s="350"/>
      <c r="H52" s="350"/>
      <c r="O52" s="766"/>
      <c r="P52" s="766"/>
      <c r="Q52" s="766"/>
      <c r="R52" s="766"/>
    </row>
    <row r="53" spans="1:18" ht="20.25" customHeight="1" x14ac:dyDescent="0.2">
      <c r="B53" s="431" t="s">
        <v>554</v>
      </c>
      <c r="C53" s="351">
        <v>42252</v>
      </c>
      <c r="D53" s="294">
        <v>4.99E-2</v>
      </c>
      <c r="G53" s="350"/>
      <c r="H53" s="350"/>
      <c r="O53" s="766"/>
      <c r="P53" s="766"/>
      <c r="Q53" s="766"/>
      <c r="R53" s="766"/>
    </row>
    <row r="54" spans="1:18" ht="20.25" customHeight="1" x14ac:dyDescent="0.2">
      <c r="B54" s="431" t="s">
        <v>555</v>
      </c>
      <c r="C54" s="351">
        <v>44314</v>
      </c>
      <c r="D54" s="432">
        <v>4.8899999999999999E-2</v>
      </c>
      <c r="G54" s="350"/>
      <c r="H54" s="350"/>
      <c r="O54" s="766"/>
      <c r="P54" s="766"/>
      <c r="Q54" s="766"/>
      <c r="R54" s="766"/>
    </row>
    <row r="55" spans="1:18" ht="20.25" customHeight="1" x14ac:dyDescent="0.2">
      <c r="B55" s="431" t="s">
        <v>556</v>
      </c>
      <c r="C55" s="351">
        <v>72236</v>
      </c>
      <c r="D55" s="294">
        <v>2.0299999999999999E-2</v>
      </c>
      <c r="H55" s="350"/>
      <c r="O55" s="766"/>
      <c r="P55" s="766"/>
      <c r="Q55" s="766"/>
      <c r="R55" s="766"/>
    </row>
    <row r="56" spans="1:18" ht="20.25" customHeight="1" x14ac:dyDescent="0.2">
      <c r="B56" s="431" t="s">
        <v>557</v>
      </c>
      <c r="C56" s="351">
        <v>76178</v>
      </c>
      <c r="D56" s="432">
        <v>5.4300000000000001E-2</v>
      </c>
      <c r="O56" s="766"/>
      <c r="P56" s="766"/>
      <c r="Q56" s="766"/>
      <c r="R56" s="766"/>
    </row>
    <row r="57" spans="1:18" ht="16.5" customHeight="1" x14ac:dyDescent="0.2">
      <c r="B57" s="760" t="s">
        <v>552</v>
      </c>
      <c r="C57" s="760"/>
      <c r="D57" s="760"/>
      <c r="O57" s="766"/>
      <c r="P57" s="766"/>
      <c r="Q57" s="766"/>
      <c r="R57" s="766"/>
    </row>
    <row r="58" spans="1:18" ht="15" customHeight="1" x14ac:dyDescent="0.2">
      <c r="B58" s="760"/>
      <c r="C58" s="760"/>
      <c r="D58" s="760"/>
      <c r="O58" s="433"/>
      <c r="P58" s="433"/>
      <c r="Q58" s="433"/>
      <c r="R58" s="433"/>
    </row>
    <row r="59" spans="1:18" ht="15" customHeight="1" x14ac:dyDescent="0.2">
      <c r="O59" s="433"/>
      <c r="P59" s="433"/>
      <c r="Q59" s="433"/>
      <c r="R59" s="433"/>
    </row>
    <row r="60" spans="1:18" ht="15" customHeight="1" x14ac:dyDescent="0.2">
      <c r="A60" s="548"/>
      <c r="B60" s="548"/>
      <c r="C60" s="548"/>
      <c r="D60" s="548"/>
      <c r="E60" s="548"/>
      <c r="F60" s="548"/>
      <c r="G60" s="548"/>
      <c r="H60" s="548"/>
      <c r="I60" s="548"/>
      <c r="J60" s="548"/>
      <c r="K60" s="548"/>
      <c r="L60" s="548"/>
      <c r="M60" s="548"/>
      <c r="N60" s="548"/>
      <c r="O60" s="548"/>
      <c r="P60" s="548"/>
      <c r="Q60" s="548"/>
      <c r="R60" s="548"/>
    </row>
    <row r="61" spans="1:18" ht="15" customHeight="1" x14ac:dyDescent="0.2">
      <c r="A61" s="548"/>
      <c r="B61" s="548"/>
      <c r="C61" s="548"/>
      <c r="D61" s="548"/>
      <c r="E61" s="548"/>
      <c r="F61" s="548"/>
      <c r="G61" s="548"/>
      <c r="H61" s="548"/>
      <c r="I61" s="548"/>
      <c r="J61" s="548"/>
      <c r="K61" s="548"/>
      <c r="L61" s="548"/>
      <c r="M61" s="548"/>
      <c r="N61" s="548"/>
      <c r="O61" s="548"/>
      <c r="P61" s="548"/>
      <c r="Q61" s="548"/>
      <c r="R61" s="548"/>
    </row>
    <row r="62" spans="1:18" ht="15" customHeight="1" x14ac:dyDescent="0.2">
      <c r="O62" s="433"/>
      <c r="P62" s="433"/>
      <c r="Q62" s="433"/>
      <c r="R62" s="433"/>
    </row>
    <row r="64" spans="1:18" ht="15" customHeight="1" x14ac:dyDescent="0.2"/>
    <row r="65" spans="2:5" ht="15" hidden="1" customHeight="1" x14ac:dyDescent="0.2">
      <c r="B65" s="733" t="s">
        <v>558</v>
      </c>
      <c r="C65" s="761" t="s">
        <v>389</v>
      </c>
      <c r="D65" s="763" t="s">
        <v>878</v>
      </c>
      <c r="E65" s="758" t="s">
        <v>559</v>
      </c>
    </row>
    <row r="66" spans="2:5" ht="18" hidden="1" customHeight="1" x14ac:dyDescent="0.2">
      <c r="B66" s="733"/>
      <c r="C66" s="762"/>
      <c r="D66" s="764"/>
      <c r="E66" s="759"/>
    </row>
    <row r="67" spans="2:5" ht="18" hidden="1" customHeight="1" x14ac:dyDescent="0.2">
      <c r="B67" s="377" t="s">
        <v>325</v>
      </c>
      <c r="C67" s="378">
        <v>759</v>
      </c>
      <c r="D67" s="380">
        <v>4.4000000000000003E-3</v>
      </c>
      <c r="E67" s="380">
        <v>0.39379999999999998</v>
      </c>
    </row>
    <row r="68" spans="2:5" ht="18" hidden="1" customHeight="1" x14ac:dyDescent="0.2">
      <c r="B68" s="434" t="s">
        <v>560</v>
      </c>
      <c r="C68" s="378">
        <v>545</v>
      </c>
      <c r="D68" s="380">
        <v>1.84E-2</v>
      </c>
      <c r="E68" s="380">
        <v>0.28199999999999997</v>
      </c>
    </row>
    <row r="69" spans="2:5" ht="18" hidden="1" customHeight="1" x14ac:dyDescent="0.2">
      <c r="B69" s="377" t="s">
        <v>561</v>
      </c>
      <c r="C69" s="378">
        <v>137.77000000000001</v>
      </c>
      <c r="D69" s="380">
        <v>2.8899999999999999E-2</v>
      </c>
      <c r="E69" s="380">
        <v>7.1499999999999994E-2</v>
      </c>
    </row>
    <row r="70" spans="2:5" ht="18" hidden="1" customHeight="1" x14ac:dyDescent="0.2">
      <c r="B70" s="377" t="s">
        <v>141</v>
      </c>
      <c r="C70" s="378">
        <v>123</v>
      </c>
      <c r="D70" s="380">
        <v>7.4399999999999994E-2</v>
      </c>
      <c r="E70" s="380">
        <v>6.3700000000000007E-2</v>
      </c>
    </row>
    <row r="71" spans="2:5" ht="18" hidden="1" customHeight="1" x14ac:dyDescent="0.2">
      <c r="B71" s="377" t="s">
        <v>127</v>
      </c>
      <c r="C71" s="378">
        <v>117.82</v>
      </c>
      <c r="D71" s="380">
        <v>1.95E-2</v>
      </c>
      <c r="E71" s="380">
        <v>6.1199999999999997E-2</v>
      </c>
    </row>
    <row r="72" spans="2:5" ht="18" hidden="1" customHeight="1" x14ac:dyDescent="0.2">
      <c r="B72" s="377" t="s">
        <v>562</v>
      </c>
      <c r="C72" s="378">
        <v>105</v>
      </c>
      <c r="D72" s="380">
        <v>6.3299999999999995E-2</v>
      </c>
      <c r="E72" s="380">
        <v>5.4800000000000001E-2</v>
      </c>
    </row>
    <row r="73" spans="2:5" ht="15" hidden="1" x14ac:dyDescent="0.2">
      <c r="B73" s="377" t="s">
        <v>563</v>
      </c>
      <c r="C73" s="378">
        <v>63</v>
      </c>
      <c r="D73" s="380">
        <v>3.3500000000000002E-2</v>
      </c>
      <c r="E73" s="380">
        <v>3.2899999999999999E-2</v>
      </c>
    </row>
    <row r="74" spans="2:5" ht="15" hidden="1" x14ac:dyDescent="0.2">
      <c r="B74" s="434" t="s">
        <v>564</v>
      </c>
      <c r="C74" s="378">
        <v>38</v>
      </c>
      <c r="D74" s="380">
        <v>0.1328</v>
      </c>
      <c r="E74" s="380">
        <v>1.95E-2</v>
      </c>
    </row>
    <row r="75" spans="2:5" ht="15" hidden="1" x14ac:dyDescent="0.2">
      <c r="B75" s="377" t="s">
        <v>944</v>
      </c>
      <c r="C75" s="378">
        <v>39</v>
      </c>
      <c r="D75" s="380">
        <v>7.4800000000000005E-2</v>
      </c>
      <c r="E75" s="380">
        <v>2.01E-2</v>
      </c>
    </row>
    <row r="76" spans="2:5" hidden="1" x14ac:dyDescent="0.2"/>
    <row r="77" spans="2:5" hidden="1" x14ac:dyDescent="0.2"/>
    <row r="202" spans="2:2" ht="15" x14ac:dyDescent="0.25">
      <c r="B202" s="26" t="s">
        <v>941</v>
      </c>
    </row>
  </sheetData>
  <sheetProtection algorithmName="SHA-512" hashValue="X6cx4y9r/chpfp3l227h0Hc+DOalK/VSPfwy0pVmi7ttrzlpn+K8w7GNpRksj5x7KhxwsI9tCzOgXQ3p9w0ZBQ==" saltValue="saIFTl9BClIHramsKFLmYQ==" spinCount="100000" sheet="1" objects="1" scenarios="1" selectLockedCells="1" selectUnlockedCells="1"/>
  <mergeCells count="15">
    <mergeCell ref="A1:R2"/>
    <mergeCell ref="E65:E66"/>
    <mergeCell ref="B49:B50"/>
    <mergeCell ref="C49:C50"/>
    <mergeCell ref="D49:D50"/>
    <mergeCell ref="B57:D58"/>
    <mergeCell ref="B65:B66"/>
    <mergeCell ref="C65:C66"/>
    <mergeCell ref="D65:D66"/>
    <mergeCell ref="A60:R61"/>
    <mergeCell ref="B5:B6"/>
    <mergeCell ref="C5:C6"/>
    <mergeCell ref="D5:D6"/>
    <mergeCell ref="B46:D46"/>
    <mergeCell ref="O6:R57"/>
  </mergeCells>
  <phoneticPr fontId="64" type="noConversion"/>
  <conditionalFormatting sqref="D55:D56">
    <cfRule type="cellIs" dxfId="65" priority="23" operator="lessThan">
      <formula>0</formula>
    </cfRule>
  </conditionalFormatting>
  <conditionalFormatting sqref="D11">
    <cfRule type="cellIs" dxfId="64" priority="21" operator="lessThan">
      <formula>0</formula>
    </cfRule>
  </conditionalFormatting>
  <conditionalFormatting sqref="D10">
    <cfRule type="cellIs" dxfId="63" priority="20" operator="lessThan">
      <formula>0</formula>
    </cfRule>
  </conditionalFormatting>
  <conditionalFormatting sqref="D11:D13">
    <cfRule type="cellIs" dxfId="62" priority="19" operator="lessThan">
      <formula>0</formula>
    </cfRule>
  </conditionalFormatting>
  <conditionalFormatting sqref="D13:D15">
    <cfRule type="cellIs" dxfId="61" priority="18" operator="lessThan">
      <formula>0</formula>
    </cfRule>
  </conditionalFormatting>
  <conditionalFormatting sqref="D52">
    <cfRule type="cellIs" dxfId="60" priority="17" operator="lessThan">
      <formula>0</formula>
    </cfRule>
  </conditionalFormatting>
  <conditionalFormatting sqref="D10">
    <cfRule type="cellIs" dxfId="59" priority="16" operator="lessThan">
      <formula>0</formula>
    </cfRule>
  </conditionalFormatting>
  <conditionalFormatting sqref="D9">
    <cfRule type="cellIs" dxfId="58" priority="15" operator="lessThan">
      <formula>0</formula>
    </cfRule>
  </conditionalFormatting>
  <conditionalFormatting sqref="D19:D20">
    <cfRule type="cellIs" dxfId="57" priority="14" operator="lessThan">
      <formula>0</formula>
    </cfRule>
  </conditionalFormatting>
  <conditionalFormatting sqref="D21:D29">
    <cfRule type="cellIs" dxfId="56" priority="13" operator="lessThan">
      <formula>0</formula>
    </cfRule>
  </conditionalFormatting>
  <conditionalFormatting sqref="D15:D18 D7">
    <cfRule type="cellIs" dxfId="55" priority="43" operator="lessThan">
      <formula>0</formula>
    </cfRule>
  </conditionalFormatting>
  <conditionalFormatting sqref="D51 D53:D54">
    <cfRule type="cellIs" dxfId="54" priority="42" operator="lessThan">
      <formula>0</formula>
    </cfRule>
  </conditionalFormatting>
  <conditionalFormatting sqref="D69">
    <cfRule type="cellIs" dxfId="53" priority="38" operator="lessThan">
      <formula>0</formula>
    </cfRule>
  </conditionalFormatting>
  <conditionalFormatting sqref="D70">
    <cfRule type="cellIs" dxfId="52" priority="37" operator="lessThan">
      <formula>0</formula>
    </cfRule>
  </conditionalFormatting>
  <conditionalFormatting sqref="D67">
    <cfRule type="cellIs" dxfId="51" priority="40" operator="lessThan">
      <formula>0</formula>
    </cfRule>
  </conditionalFormatting>
  <conditionalFormatting sqref="D68">
    <cfRule type="cellIs" dxfId="50" priority="39" operator="lessThan">
      <formula>0</formula>
    </cfRule>
  </conditionalFormatting>
  <conditionalFormatting sqref="D75">
    <cfRule type="cellIs" dxfId="49" priority="41" operator="lessThan">
      <formula>0</formula>
    </cfRule>
  </conditionalFormatting>
  <conditionalFormatting sqref="D71">
    <cfRule type="cellIs" dxfId="48" priority="36" operator="lessThan">
      <formula>0</formula>
    </cfRule>
  </conditionalFormatting>
  <conditionalFormatting sqref="D72">
    <cfRule type="cellIs" dxfId="47" priority="35" operator="lessThan">
      <formula>0</formula>
    </cfRule>
  </conditionalFormatting>
  <conditionalFormatting sqref="D73">
    <cfRule type="cellIs" dxfId="46" priority="34" operator="lessThan">
      <formula>0</formula>
    </cfRule>
  </conditionalFormatting>
  <conditionalFormatting sqref="D74">
    <cfRule type="cellIs" dxfId="45" priority="33" operator="lessThan">
      <formula>0</formula>
    </cfRule>
  </conditionalFormatting>
  <conditionalFormatting sqref="E75">
    <cfRule type="cellIs" dxfId="44" priority="32" operator="lessThan">
      <formula>0</formula>
    </cfRule>
  </conditionalFormatting>
  <conditionalFormatting sqref="E67">
    <cfRule type="cellIs" dxfId="43" priority="31" operator="lessThan">
      <formula>0</formula>
    </cfRule>
  </conditionalFormatting>
  <conditionalFormatting sqref="E68">
    <cfRule type="cellIs" dxfId="42" priority="30" operator="lessThan">
      <formula>0</formula>
    </cfRule>
  </conditionalFormatting>
  <conditionalFormatting sqref="E69">
    <cfRule type="cellIs" dxfId="41" priority="29" operator="lessThan">
      <formula>0</formula>
    </cfRule>
  </conditionalFormatting>
  <conditionalFormatting sqref="E70">
    <cfRule type="cellIs" dxfId="40" priority="28" operator="lessThan">
      <formula>0</formula>
    </cfRule>
  </conditionalFormatting>
  <conditionalFormatting sqref="E71">
    <cfRule type="cellIs" dxfId="39" priority="27" operator="lessThan">
      <formula>0</formula>
    </cfRule>
  </conditionalFormatting>
  <conditionalFormatting sqref="E72">
    <cfRule type="cellIs" dxfId="38" priority="26" operator="lessThan">
      <formula>0</formula>
    </cfRule>
  </conditionalFormatting>
  <conditionalFormatting sqref="E73">
    <cfRule type="cellIs" dxfId="37" priority="25" operator="lessThan">
      <formula>0</formula>
    </cfRule>
  </conditionalFormatting>
  <conditionalFormatting sqref="E74">
    <cfRule type="cellIs" dxfId="36" priority="24" operator="lessThan">
      <formula>0</formula>
    </cfRule>
  </conditionalFormatting>
  <conditionalFormatting sqref="D7:D9">
    <cfRule type="cellIs" dxfId="35" priority="22" operator="lessThan">
      <formula>0</formula>
    </cfRule>
  </conditionalFormatting>
  <conditionalFormatting sqref="D30">
    <cfRule type="cellIs" dxfId="34" priority="10" operator="lessThan">
      <formula>0</formula>
    </cfRule>
  </conditionalFormatting>
  <conditionalFormatting sqref="D31">
    <cfRule type="cellIs" dxfId="33" priority="9" operator="lessThan">
      <formula>0</formula>
    </cfRule>
  </conditionalFormatting>
  <conditionalFormatting sqref="D32">
    <cfRule type="cellIs" dxfId="32" priority="8" operator="lessThan">
      <formula>0</formula>
    </cfRule>
  </conditionalFormatting>
  <conditionalFormatting sqref="D34">
    <cfRule type="cellIs" dxfId="31" priority="7" operator="lessThan">
      <formula>0</formula>
    </cfRule>
  </conditionalFormatting>
  <conditionalFormatting sqref="D33">
    <cfRule type="cellIs" dxfId="30" priority="6" operator="lessThan">
      <formula>0</formula>
    </cfRule>
  </conditionalFormatting>
  <conditionalFormatting sqref="D35">
    <cfRule type="cellIs" dxfId="29" priority="5" operator="lessThan">
      <formula>0</formula>
    </cfRule>
  </conditionalFormatting>
  <conditionalFormatting sqref="D36">
    <cfRule type="cellIs" dxfId="28" priority="4" operator="lessThan">
      <formula>0</formula>
    </cfRule>
  </conditionalFormatting>
  <conditionalFormatting sqref="D37">
    <cfRule type="cellIs" dxfId="27" priority="3" operator="lessThan">
      <formula>0</formula>
    </cfRule>
  </conditionalFormatting>
  <conditionalFormatting sqref="D38">
    <cfRule type="cellIs" dxfId="26" priority="2" operator="lessThan">
      <formula>0</formula>
    </cfRule>
  </conditionalFormatting>
  <conditionalFormatting sqref="D39:D45">
    <cfRule type="cellIs" dxfId="25" priority="1" operator="lessThan">
      <formula>0</formula>
    </cfRule>
  </conditionalFormatting>
  <hyperlinks>
    <hyperlink ref="B202" r:id="rId1"/>
  </hyperlink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2:O13"/>
  <sheetViews>
    <sheetView workbookViewId="0">
      <selection activeCell="H15" sqref="H15"/>
    </sheetView>
  </sheetViews>
  <sheetFormatPr baseColWidth="10" defaultColWidth="11.42578125" defaultRowHeight="15" x14ac:dyDescent="0.25"/>
  <sheetData>
    <row r="2" spans="2:15" x14ac:dyDescent="0.25">
      <c r="B2" s="49">
        <v>41640</v>
      </c>
      <c r="C2" s="56">
        <v>5167</v>
      </c>
      <c r="E2" s="49">
        <v>42005</v>
      </c>
      <c r="F2">
        <v>5310</v>
      </c>
      <c r="I2" s="49">
        <v>42370</v>
      </c>
      <c r="J2">
        <v>5584</v>
      </c>
      <c r="K2" s="37">
        <f>+(J2-F2)/F2</f>
        <v>5.1600753295668551E-2</v>
      </c>
      <c r="O2" s="49">
        <v>42736</v>
      </c>
    </row>
    <row r="3" spans="2:15" x14ac:dyDescent="0.25">
      <c r="B3" s="49">
        <v>41671</v>
      </c>
      <c r="C3" s="56">
        <v>4902</v>
      </c>
      <c r="E3" s="49">
        <v>42036</v>
      </c>
      <c r="F3">
        <v>5048</v>
      </c>
      <c r="I3" s="49">
        <v>42401</v>
      </c>
      <c r="J3">
        <v>5465</v>
      </c>
      <c r="K3" s="37">
        <f t="shared" ref="K3:K12" si="0">+(J3-F3)/F3</f>
        <v>8.2606973058637082E-2</v>
      </c>
    </row>
    <row r="4" spans="2:15" x14ac:dyDescent="0.25">
      <c r="B4" s="49">
        <v>41699</v>
      </c>
      <c r="C4" s="56">
        <v>5317</v>
      </c>
      <c r="E4" s="49">
        <v>42064</v>
      </c>
      <c r="F4">
        <v>5533</v>
      </c>
      <c r="I4" s="49">
        <v>42430</v>
      </c>
      <c r="J4">
        <v>5567</v>
      </c>
      <c r="K4" s="37">
        <f t="shared" si="0"/>
        <v>6.1449484908729438E-3</v>
      </c>
    </row>
    <row r="5" spans="2:15" x14ac:dyDescent="0.25">
      <c r="B5" s="49">
        <v>41730</v>
      </c>
      <c r="C5" s="56">
        <v>5169</v>
      </c>
      <c r="E5" s="49">
        <v>42095</v>
      </c>
      <c r="F5">
        <v>5278</v>
      </c>
      <c r="I5" s="49">
        <v>42461</v>
      </c>
      <c r="J5">
        <v>5397</v>
      </c>
      <c r="K5" s="37">
        <f t="shared" si="0"/>
        <v>2.2546419098143235E-2</v>
      </c>
    </row>
    <row r="6" spans="2:15" x14ac:dyDescent="0.25">
      <c r="B6" s="49">
        <v>41760</v>
      </c>
      <c r="C6" s="56">
        <v>5411</v>
      </c>
      <c r="E6" s="49">
        <v>42125</v>
      </c>
      <c r="F6">
        <v>5623</v>
      </c>
      <c r="I6" s="49">
        <v>42491</v>
      </c>
      <c r="J6">
        <v>5550</v>
      </c>
      <c r="K6" s="37">
        <f t="shared" si="0"/>
        <v>-1.2982393739996443E-2</v>
      </c>
    </row>
    <row r="7" spans="2:15" x14ac:dyDescent="0.25">
      <c r="B7" s="49">
        <v>41791</v>
      </c>
      <c r="C7" s="56">
        <v>5218</v>
      </c>
      <c r="E7" s="49">
        <v>42156</v>
      </c>
      <c r="F7">
        <v>5414</v>
      </c>
      <c r="I7" s="49">
        <v>42522</v>
      </c>
      <c r="J7">
        <v>5400</v>
      </c>
      <c r="K7" s="37">
        <f t="shared" si="0"/>
        <v>-2.5858884373845584E-3</v>
      </c>
    </row>
    <row r="8" spans="2:15" x14ac:dyDescent="0.25">
      <c r="B8" s="49">
        <v>41821</v>
      </c>
      <c r="C8" s="56">
        <v>5513</v>
      </c>
      <c r="E8" s="49">
        <v>42186</v>
      </c>
      <c r="F8">
        <v>5669</v>
      </c>
      <c r="I8" s="49">
        <v>42552</v>
      </c>
      <c r="J8">
        <v>5487</v>
      </c>
      <c r="K8" s="37">
        <f t="shared" si="0"/>
        <v>-3.2104427588639975E-2</v>
      </c>
    </row>
    <row r="9" spans="2:15" x14ac:dyDescent="0.25">
      <c r="B9" s="49">
        <v>41852</v>
      </c>
      <c r="C9" s="56">
        <v>5419</v>
      </c>
      <c r="E9" s="49">
        <v>42217</v>
      </c>
      <c r="F9">
        <v>5691</v>
      </c>
      <c r="I9" s="49">
        <v>42583</v>
      </c>
      <c r="J9">
        <v>5760</v>
      </c>
      <c r="K9" s="37">
        <f t="shared" si="0"/>
        <v>1.2124406958355299E-2</v>
      </c>
    </row>
    <row r="10" spans="2:15" x14ac:dyDescent="0.25">
      <c r="B10" s="49">
        <v>41883</v>
      </c>
      <c r="C10" s="56">
        <v>5346</v>
      </c>
      <c r="E10" s="49">
        <v>42248</v>
      </c>
      <c r="F10">
        <v>5701</v>
      </c>
      <c r="I10" s="49">
        <v>42614</v>
      </c>
      <c r="J10">
        <v>5542</v>
      </c>
      <c r="K10" s="37">
        <f t="shared" si="0"/>
        <v>-2.7889843887037361E-2</v>
      </c>
    </row>
    <row r="11" spans="2:15" x14ac:dyDescent="0.25">
      <c r="B11" s="49">
        <v>41913</v>
      </c>
      <c r="C11" s="56">
        <v>5461</v>
      </c>
      <c r="E11" s="49">
        <v>42278</v>
      </c>
      <c r="F11">
        <v>5763</v>
      </c>
      <c r="I11" s="49">
        <v>42644</v>
      </c>
      <c r="J11">
        <v>5587</v>
      </c>
      <c r="K11" s="37">
        <f t="shared" si="0"/>
        <v>-3.0539649488113829E-2</v>
      </c>
    </row>
    <row r="12" spans="2:15" x14ac:dyDescent="0.25">
      <c r="B12" s="49">
        <v>41944</v>
      </c>
      <c r="C12" s="56">
        <v>5251</v>
      </c>
      <c r="E12" s="49">
        <v>42309</v>
      </c>
      <c r="F12">
        <v>5441</v>
      </c>
      <c r="I12" s="49">
        <v>42675</v>
      </c>
      <c r="J12">
        <v>5428</v>
      </c>
      <c r="K12" s="37">
        <f t="shared" si="0"/>
        <v>-2.3892666789193163E-3</v>
      </c>
    </row>
    <row r="13" spans="2:15" x14ac:dyDescent="0.25">
      <c r="B13" s="49">
        <v>41974</v>
      </c>
      <c r="C13" s="56">
        <v>5397</v>
      </c>
      <c r="E13" s="49">
        <v>42339</v>
      </c>
      <c r="F13">
        <v>5703</v>
      </c>
      <c r="I13" s="49">
        <v>42705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T200"/>
  <sheetViews>
    <sheetView showGridLines="0" topLeftCell="B1" zoomScale="90" zoomScaleNormal="90" workbookViewId="0">
      <selection activeCell="B22" sqref="B22:I27"/>
    </sheetView>
  </sheetViews>
  <sheetFormatPr baseColWidth="10" defaultColWidth="11.42578125" defaultRowHeight="14.25" x14ac:dyDescent="0.2"/>
  <cols>
    <col min="1" max="1" width="2.42578125" style="217" customWidth="1"/>
    <col min="2" max="2" width="17.42578125" style="217" customWidth="1"/>
    <col min="3" max="7" width="11.42578125" style="217"/>
    <col min="8" max="8" width="14" style="217" customWidth="1"/>
    <col min="9" max="12" width="11.42578125" style="217"/>
    <col min="13" max="13" width="15.5703125" style="217" customWidth="1"/>
    <col min="14" max="14" width="11.42578125" style="217"/>
    <col min="15" max="15" width="7.140625" style="217" customWidth="1"/>
    <col min="16" max="16" width="7.42578125" style="217" customWidth="1"/>
    <col min="17" max="17" width="8.42578125" style="217" customWidth="1"/>
    <col min="18" max="18" width="12.140625" style="217" customWidth="1"/>
    <col min="19" max="19" width="14.42578125" style="217" customWidth="1"/>
    <col min="20" max="16384" width="11.42578125" style="217"/>
  </cols>
  <sheetData>
    <row r="1" spans="1:20" ht="15" customHeight="1" x14ac:dyDescent="0.2">
      <c r="A1" s="548" t="s">
        <v>565</v>
      </c>
      <c r="B1" s="548"/>
      <c r="C1" s="548"/>
      <c r="D1" s="548"/>
      <c r="E1" s="548"/>
      <c r="F1" s="548"/>
      <c r="G1" s="548"/>
      <c r="H1" s="548"/>
      <c r="I1" s="548"/>
      <c r="J1" s="548"/>
      <c r="K1" s="548"/>
      <c r="L1" s="548"/>
      <c r="M1" s="548"/>
      <c r="N1" s="548"/>
      <c r="O1" s="548"/>
      <c r="P1" s="548"/>
      <c r="Q1" s="548"/>
      <c r="R1" s="548"/>
      <c r="S1" s="548"/>
      <c r="T1" s="548"/>
    </row>
    <row r="2" spans="1:20" ht="15" customHeight="1" x14ac:dyDescent="0.2">
      <c r="A2" s="548"/>
      <c r="B2" s="548"/>
      <c r="C2" s="548"/>
      <c r="D2" s="548"/>
      <c r="E2" s="548"/>
      <c r="F2" s="548"/>
      <c r="G2" s="548"/>
      <c r="H2" s="548"/>
      <c r="I2" s="548"/>
      <c r="J2" s="548"/>
      <c r="K2" s="548"/>
      <c r="L2" s="548"/>
      <c r="M2" s="548"/>
      <c r="N2" s="548"/>
      <c r="O2" s="548"/>
      <c r="P2" s="548"/>
      <c r="Q2" s="548"/>
      <c r="R2" s="548"/>
      <c r="S2" s="548"/>
      <c r="T2" s="548"/>
    </row>
    <row r="3" spans="1:20" x14ac:dyDescent="0.2">
      <c r="B3" s="219"/>
      <c r="N3" s="282" t="s">
        <v>117</v>
      </c>
      <c r="Q3" s="282" t="s">
        <v>991</v>
      </c>
      <c r="S3" s="282"/>
    </row>
    <row r="4" spans="1:20" x14ac:dyDescent="0.2">
      <c r="B4" s="219"/>
      <c r="P4" s="282"/>
      <c r="Q4" s="282"/>
      <c r="R4" s="282"/>
      <c r="S4" s="282"/>
    </row>
    <row r="5" spans="1:20" ht="15" customHeight="1" x14ac:dyDescent="0.25">
      <c r="B5" s="435"/>
      <c r="C5" s="435"/>
      <c r="D5" s="435"/>
      <c r="E5" s="435"/>
      <c r="F5" s="435"/>
      <c r="G5" s="435"/>
      <c r="H5" s="767" t="s">
        <v>937</v>
      </c>
    </row>
    <row r="6" spans="1:20" ht="16.5" x14ac:dyDescent="0.25">
      <c r="B6" s="436" t="s">
        <v>0</v>
      </c>
      <c r="C6" s="437">
        <v>2018</v>
      </c>
      <c r="D6" s="437">
        <v>2019</v>
      </c>
      <c r="E6" s="437">
        <v>2020</v>
      </c>
      <c r="F6" s="437">
        <v>2021</v>
      </c>
      <c r="G6" s="437">
        <v>2022</v>
      </c>
      <c r="H6" s="768"/>
    </row>
    <row r="7" spans="1:20" x14ac:dyDescent="0.2">
      <c r="B7" s="438" t="s">
        <v>378</v>
      </c>
      <c r="C7" s="439">
        <v>37</v>
      </c>
      <c r="D7" s="439">
        <v>20</v>
      </c>
      <c r="E7" s="439">
        <v>41</v>
      </c>
      <c r="F7" s="439">
        <v>5</v>
      </c>
      <c r="G7" s="439">
        <v>13</v>
      </c>
      <c r="H7" s="523">
        <f t="shared" ref="H7:H18" si="0">+(G7-F7)/F7</f>
        <v>1.6</v>
      </c>
      <c r="N7" s="771"/>
      <c r="O7" s="771"/>
      <c r="P7" s="771"/>
      <c r="Q7" s="771"/>
      <c r="R7" s="771"/>
      <c r="S7" s="771"/>
    </row>
    <row r="8" spans="1:20" x14ac:dyDescent="0.2">
      <c r="B8" s="438" t="s">
        <v>379</v>
      </c>
      <c r="C8" s="439">
        <v>34</v>
      </c>
      <c r="D8" s="439">
        <v>35</v>
      </c>
      <c r="E8" s="439">
        <v>24</v>
      </c>
      <c r="F8" s="439">
        <v>14</v>
      </c>
      <c r="G8" s="439">
        <v>6</v>
      </c>
      <c r="H8" s="440">
        <f t="shared" si="0"/>
        <v>-0.5714285714285714</v>
      </c>
      <c r="N8" s="771"/>
      <c r="O8" s="771"/>
      <c r="P8" s="771"/>
      <c r="Q8" s="771"/>
      <c r="R8" s="771"/>
      <c r="S8" s="771"/>
    </row>
    <row r="9" spans="1:20" x14ac:dyDescent="0.2">
      <c r="B9" s="438" t="s">
        <v>566</v>
      </c>
      <c r="C9" s="439">
        <v>22</v>
      </c>
      <c r="D9" s="439">
        <v>28</v>
      </c>
      <c r="E9" s="439">
        <v>19</v>
      </c>
      <c r="F9" s="439">
        <v>16</v>
      </c>
      <c r="G9" s="439">
        <v>9</v>
      </c>
      <c r="H9" s="440">
        <f t="shared" si="0"/>
        <v>-0.4375</v>
      </c>
      <c r="N9" s="771"/>
      <c r="O9" s="771"/>
      <c r="P9" s="771"/>
      <c r="Q9" s="771"/>
      <c r="R9" s="771"/>
      <c r="S9" s="771"/>
    </row>
    <row r="10" spans="1:20" x14ac:dyDescent="0.2">
      <c r="B10" s="438" t="s">
        <v>381</v>
      </c>
      <c r="C10" s="439">
        <v>20</v>
      </c>
      <c r="D10" s="439">
        <v>33</v>
      </c>
      <c r="E10" s="439">
        <v>16</v>
      </c>
      <c r="F10" s="439">
        <v>14</v>
      </c>
      <c r="G10" s="439">
        <v>4</v>
      </c>
      <c r="H10" s="440">
        <f t="shared" si="0"/>
        <v>-0.7142857142857143</v>
      </c>
      <c r="I10" s="398"/>
      <c r="N10" s="771"/>
      <c r="O10" s="771"/>
      <c r="P10" s="771"/>
      <c r="Q10" s="771"/>
      <c r="R10" s="771"/>
      <c r="S10" s="771"/>
    </row>
    <row r="11" spans="1:20" x14ac:dyDescent="0.2">
      <c r="B11" s="438" t="s">
        <v>567</v>
      </c>
      <c r="C11" s="439">
        <v>10</v>
      </c>
      <c r="D11" s="439">
        <v>34</v>
      </c>
      <c r="E11" s="439">
        <v>22</v>
      </c>
      <c r="F11" s="439">
        <v>14</v>
      </c>
      <c r="G11" s="439">
        <v>12</v>
      </c>
      <c r="H11" s="440">
        <f t="shared" si="0"/>
        <v>-0.14285714285714285</v>
      </c>
      <c r="I11" s="398"/>
      <c r="N11" s="771"/>
      <c r="O11" s="771"/>
      <c r="P11" s="771"/>
      <c r="Q11" s="771"/>
      <c r="R11" s="771"/>
      <c r="S11" s="771"/>
    </row>
    <row r="12" spans="1:20" x14ac:dyDescent="0.2">
      <c r="B12" s="438" t="s">
        <v>568</v>
      </c>
      <c r="C12" s="439">
        <v>15</v>
      </c>
      <c r="D12" s="439">
        <v>23</v>
      </c>
      <c r="E12" s="439">
        <v>36</v>
      </c>
      <c r="F12" s="439">
        <v>13</v>
      </c>
      <c r="G12" s="439">
        <v>2</v>
      </c>
      <c r="H12" s="440">
        <f t="shared" si="0"/>
        <v>-0.84615384615384615</v>
      </c>
      <c r="N12" s="771"/>
      <c r="O12" s="771"/>
      <c r="P12" s="771"/>
      <c r="Q12" s="771"/>
      <c r="R12" s="771"/>
      <c r="S12" s="771"/>
    </row>
    <row r="13" spans="1:20" x14ac:dyDescent="0.2">
      <c r="B13" s="438" t="s">
        <v>384</v>
      </c>
      <c r="C13" s="439">
        <v>17</v>
      </c>
      <c r="D13" s="439">
        <v>30</v>
      </c>
      <c r="E13" s="439">
        <v>20</v>
      </c>
      <c r="F13" s="439">
        <v>11</v>
      </c>
      <c r="G13" s="439">
        <v>4</v>
      </c>
      <c r="H13" s="440">
        <f t="shared" si="0"/>
        <v>-0.63636363636363635</v>
      </c>
      <c r="N13" s="771"/>
      <c r="O13" s="771"/>
      <c r="P13" s="771"/>
      <c r="Q13" s="771"/>
      <c r="R13" s="771"/>
      <c r="S13" s="771"/>
    </row>
    <row r="14" spans="1:20" ht="15.75" hidden="1" customHeight="1" x14ac:dyDescent="0.2">
      <c r="B14" s="438" t="s">
        <v>385</v>
      </c>
      <c r="C14" s="439">
        <v>18</v>
      </c>
      <c r="D14" s="439">
        <v>14</v>
      </c>
      <c r="E14" s="439">
        <v>25</v>
      </c>
      <c r="F14" s="439">
        <v>5</v>
      </c>
      <c r="G14" s="439">
        <v>1</v>
      </c>
      <c r="H14" s="440">
        <f t="shared" si="0"/>
        <v>-0.8</v>
      </c>
      <c r="N14" s="771"/>
      <c r="O14" s="771"/>
      <c r="P14" s="771"/>
      <c r="Q14" s="771"/>
      <c r="R14" s="771"/>
      <c r="S14" s="771"/>
    </row>
    <row r="15" spans="1:20" hidden="1" x14ac:dyDescent="0.2">
      <c r="B15" s="438" t="s">
        <v>386</v>
      </c>
      <c r="C15" s="439">
        <v>16</v>
      </c>
      <c r="D15" s="439">
        <v>20</v>
      </c>
      <c r="E15" s="439">
        <v>17</v>
      </c>
      <c r="F15" s="439">
        <v>7</v>
      </c>
      <c r="G15" s="439"/>
      <c r="H15" s="440">
        <f t="shared" si="0"/>
        <v>-1</v>
      </c>
    </row>
    <row r="16" spans="1:20" hidden="1" x14ac:dyDescent="0.2">
      <c r="B16" s="438" t="s">
        <v>387</v>
      </c>
      <c r="C16" s="439">
        <v>25</v>
      </c>
      <c r="D16" s="439">
        <v>17</v>
      </c>
      <c r="E16" s="439">
        <v>18</v>
      </c>
      <c r="F16" s="439">
        <v>6</v>
      </c>
      <c r="G16" s="439"/>
      <c r="H16" s="440">
        <f t="shared" si="0"/>
        <v>-1</v>
      </c>
    </row>
    <row r="17" spans="2:20" hidden="1" x14ac:dyDescent="0.2">
      <c r="B17" s="438" t="s">
        <v>388</v>
      </c>
      <c r="C17" s="439">
        <v>8</v>
      </c>
      <c r="D17" s="439">
        <v>5</v>
      </c>
      <c r="E17" s="439">
        <v>19</v>
      </c>
      <c r="F17" s="439">
        <v>10</v>
      </c>
      <c r="G17" s="439"/>
      <c r="H17" s="440">
        <f t="shared" si="0"/>
        <v>-1</v>
      </c>
    </row>
    <row r="18" spans="2:20" hidden="1" x14ac:dyDescent="0.2">
      <c r="B18" s="438" t="s">
        <v>389</v>
      </c>
      <c r="C18" s="439">
        <v>17</v>
      </c>
      <c r="D18" s="439">
        <v>5</v>
      </c>
      <c r="E18" s="439">
        <v>8</v>
      </c>
      <c r="F18" s="439">
        <v>5</v>
      </c>
      <c r="G18" s="439"/>
      <c r="H18" s="440">
        <f t="shared" si="0"/>
        <v>-1</v>
      </c>
    </row>
    <row r="19" spans="2:20" ht="16.5" x14ac:dyDescent="0.25">
      <c r="B19" s="441" t="s">
        <v>164</v>
      </c>
      <c r="C19" s="442">
        <f>SUM(C7:C12)</f>
        <v>138</v>
      </c>
      <c r="D19" s="442">
        <f>SUM(D7:D18)</f>
        <v>264</v>
      </c>
      <c r="E19" s="442">
        <f>SUM(E7:E12)</f>
        <v>158</v>
      </c>
      <c r="F19" s="442">
        <f>SUM(F7:F12)</f>
        <v>76</v>
      </c>
      <c r="G19" s="442">
        <f>SUM(G7:G18)</f>
        <v>51</v>
      </c>
      <c r="H19" s="443">
        <f>+(G19-F19)/F19</f>
        <v>-0.32894736842105265</v>
      </c>
    </row>
    <row r="20" spans="2:20" ht="15" customHeight="1" x14ac:dyDescent="0.2">
      <c r="B20" s="772" t="s">
        <v>569</v>
      </c>
      <c r="C20" s="772"/>
      <c r="D20" s="772"/>
      <c r="E20" s="772"/>
      <c r="F20" s="314"/>
      <c r="G20" s="314"/>
    </row>
    <row r="21" spans="2:20" ht="15" customHeight="1" x14ac:dyDescent="0.2">
      <c r="B21" s="765"/>
      <c r="C21" s="765"/>
      <c r="D21" s="765"/>
      <c r="E21" s="765"/>
      <c r="F21" s="444"/>
      <c r="G21" s="444"/>
      <c r="H21" s="444"/>
      <c r="I21" s="244"/>
    </row>
    <row r="22" spans="2:20" x14ac:dyDescent="0.2">
      <c r="B22" s="770" t="s">
        <v>1013</v>
      </c>
      <c r="C22" s="770"/>
      <c r="D22" s="770"/>
      <c r="E22" s="770"/>
      <c r="F22" s="770"/>
      <c r="G22" s="770"/>
      <c r="H22" s="770"/>
      <c r="I22" s="770"/>
    </row>
    <row r="23" spans="2:20" x14ac:dyDescent="0.2">
      <c r="B23" s="770"/>
      <c r="C23" s="770"/>
      <c r="D23" s="770"/>
      <c r="E23" s="770"/>
      <c r="F23" s="770"/>
      <c r="G23" s="770"/>
      <c r="H23" s="770"/>
      <c r="I23" s="770"/>
      <c r="T23" s="314"/>
    </row>
    <row r="24" spans="2:20" x14ac:dyDescent="0.2">
      <c r="B24" s="770"/>
      <c r="C24" s="770"/>
      <c r="D24" s="770"/>
      <c r="E24" s="770"/>
      <c r="F24" s="770"/>
      <c r="G24" s="770"/>
      <c r="H24" s="770"/>
      <c r="I24" s="770"/>
    </row>
    <row r="25" spans="2:20" x14ac:dyDescent="0.2">
      <c r="B25" s="770"/>
      <c r="C25" s="770"/>
      <c r="D25" s="770"/>
      <c r="E25" s="770"/>
      <c r="F25" s="770"/>
      <c r="G25" s="770"/>
      <c r="H25" s="770"/>
      <c r="I25" s="770"/>
    </row>
    <row r="26" spans="2:20" x14ac:dyDescent="0.2">
      <c r="B26" s="770"/>
      <c r="C26" s="770"/>
      <c r="D26" s="770"/>
      <c r="E26" s="770"/>
      <c r="F26" s="770"/>
      <c r="G26" s="770"/>
      <c r="H26" s="770"/>
      <c r="I26" s="770"/>
    </row>
    <row r="27" spans="2:20" ht="57" customHeight="1" x14ac:dyDescent="0.2">
      <c r="B27" s="770"/>
      <c r="C27" s="770"/>
      <c r="D27" s="770"/>
      <c r="E27" s="770"/>
      <c r="F27" s="770"/>
      <c r="G27" s="770"/>
      <c r="H27" s="770"/>
      <c r="I27" s="770"/>
      <c r="R27" s="401"/>
    </row>
    <row r="28" spans="2:20" x14ac:dyDescent="0.2">
      <c r="E28" s="424"/>
      <c r="L28" s="304"/>
      <c r="R28" s="401"/>
    </row>
    <row r="29" spans="2:20" ht="22.5" customHeight="1" x14ac:dyDescent="0.2">
      <c r="B29" s="561" t="s">
        <v>570</v>
      </c>
      <c r="C29" s="561">
        <v>2022</v>
      </c>
      <c r="D29" s="445"/>
      <c r="E29" s="561" t="s">
        <v>571</v>
      </c>
      <c r="F29" s="561">
        <v>2022</v>
      </c>
      <c r="P29" s="401"/>
    </row>
    <row r="30" spans="2:20" x14ac:dyDescent="0.2">
      <c r="B30" s="769"/>
      <c r="C30" s="769"/>
      <c r="D30" s="446"/>
      <c r="E30" s="769"/>
      <c r="F30" s="769"/>
      <c r="P30" s="401"/>
    </row>
    <row r="31" spans="2:20" ht="15" customHeight="1" x14ac:dyDescent="0.2">
      <c r="B31" s="447" t="s">
        <v>30</v>
      </c>
      <c r="C31" s="448">
        <v>12</v>
      </c>
      <c r="E31" s="447" t="s">
        <v>909</v>
      </c>
      <c r="F31" s="448">
        <v>2</v>
      </c>
      <c r="I31" s="304"/>
      <c r="P31" s="401"/>
    </row>
    <row r="32" spans="2:20" x14ac:dyDescent="0.2">
      <c r="B32" s="447" t="s">
        <v>26</v>
      </c>
      <c r="C32" s="448">
        <v>8</v>
      </c>
      <c r="E32" s="447" t="s">
        <v>910</v>
      </c>
      <c r="F32" s="448">
        <v>2</v>
      </c>
      <c r="P32" s="401"/>
    </row>
    <row r="33" spans="1:20" x14ac:dyDescent="0.2">
      <c r="B33" s="447" t="s">
        <v>908</v>
      </c>
      <c r="C33" s="448">
        <v>6</v>
      </c>
      <c r="E33" s="447" t="s">
        <v>911</v>
      </c>
      <c r="F33" s="448">
        <v>1</v>
      </c>
      <c r="M33" s="449"/>
      <c r="N33" s="401"/>
      <c r="O33" s="401"/>
      <c r="P33" s="401"/>
    </row>
    <row r="34" spans="1:20" ht="16.5" customHeight="1" x14ac:dyDescent="0.2">
      <c r="B34" s="447" t="s">
        <v>246</v>
      </c>
      <c r="C34" s="448">
        <v>1</v>
      </c>
      <c r="E34" s="447" t="s">
        <v>39</v>
      </c>
      <c r="F34" s="448">
        <v>4</v>
      </c>
      <c r="M34" s="449"/>
      <c r="N34" s="449"/>
    </row>
    <row r="35" spans="1:20" ht="16.5" customHeight="1" x14ac:dyDescent="0.2">
      <c r="B35" s="447" t="s">
        <v>572</v>
      </c>
      <c r="C35" s="448">
        <v>3</v>
      </c>
      <c r="E35" s="447" t="s">
        <v>912</v>
      </c>
      <c r="F35" s="448">
        <v>1</v>
      </c>
      <c r="M35" s="449"/>
      <c r="N35" s="449"/>
    </row>
    <row r="36" spans="1:20" ht="15" customHeight="1" x14ac:dyDescent="0.2">
      <c r="B36" s="447" t="s">
        <v>35</v>
      </c>
      <c r="C36" s="448">
        <v>9</v>
      </c>
      <c r="E36" s="447" t="s">
        <v>493</v>
      </c>
      <c r="F36" s="448">
        <v>1</v>
      </c>
    </row>
    <row r="37" spans="1:20" x14ac:dyDescent="0.2">
      <c r="B37" s="447" t="s">
        <v>40</v>
      </c>
      <c r="C37" s="448">
        <v>1</v>
      </c>
      <c r="E37" s="447" t="s">
        <v>487</v>
      </c>
      <c r="F37" s="448">
        <v>4</v>
      </c>
      <c r="P37" s="401"/>
    </row>
    <row r="38" spans="1:20" x14ac:dyDescent="0.2">
      <c r="B38" s="447" t="s">
        <v>50</v>
      </c>
      <c r="C38" s="448">
        <v>2</v>
      </c>
      <c r="E38" s="447" t="s">
        <v>913</v>
      </c>
      <c r="F38" s="448">
        <v>1</v>
      </c>
      <c r="P38" s="401"/>
    </row>
    <row r="39" spans="1:20" ht="15" customHeight="1" x14ac:dyDescent="0.2">
      <c r="B39" s="447" t="s">
        <v>38</v>
      </c>
      <c r="C39" s="448">
        <v>4</v>
      </c>
      <c r="E39" s="447" t="s">
        <v>190</v>
      </c>
      <c r="F39" s="448">
        <v>34</v>
      </c>
      <c r="P39" s="401"/>
    </row>
    <row r="40" spans="1:20" ht="15" x14ac:dyDescent="0.25">
      <c r="B40" s="450" t="s">
        <v>164</v>
      </c>
      <c r="C40" s="451">
        <f>SUM(C31:C39)</f>
        <v>46</v>
      </c>
      <c r="D40" s="446"/>
      <c r="E40" s="450" t="s">
        <v>164</v>
      </c>
      <c r="F40" s="451">
        <f>SUM(F31:F39)</f>
        <v>50</v>
      </c>
      <c r="P40" s="401"/>
    </row>
    <row r="42" spans="1:20" x14ac:dyDescent="0.2">
      <c r="A42" s="548"/>
      <c r="B42" s="548"/>
      <c r="C42" s="548"/>
      <c r="D42" s="548"/>
      <c r="E42" s="548"/>
      <c r="F42" s="548"/>
      <c r="G42" s="548"/>
      <c r="H42" s="548"/>
      <c r="I42" s="548"/>
      <c r="J42" s="548"/>
      <c r="K42" s="548"/>
      <c r="L42" s="548"/>
      <c r="M42" s="548"/>
      <c r="N42" s="548"/>
      <c r="O42" s="548"/>
      <c r="P42" s="548"/>
      <c r="Q42" s="548"/>
      <c r="R42" s="548"/>
      <c r="S42" s="548"/>
      <c r="T42" s="548"/>
    </row>
    <row r="43" spans="1:20" x14ac:dyDescent="0.2">
      <c r="A43" s="548"/>
      <c r="B43" s="548"/>
      <c r="C43" s="548"/>
      <c r="D43" s="548"/>
      <c r="E43" s="548"/>
      <c r="F43" s="548"/>
      <c r="G43" s="548"/>
      <c r="H43" s="548"/>
      <c r="I43" s="548"/>
      <c r="J43" s="548"/>
      <c r="K43" s="548"/>
      <c r="L43" s="548"/>
      <c r="M43" s="548"/>
      <c r="N43" s="548"/>
      <c r="O43" s="548"/>
      <c r="P43" s="548"/>
      <c r="Q43" s="548"/>
      <c r="R43" s="548"/>
      <c r="S43" s="548"/>
      <c r="T43" s="548"/>
    </row>
    <row r="47" spans="1:20" ht="15" hidden="1" x14ac:dyDescent="0.25">
      <c r="B47" s="452" t="s">
        <v>22</v>
      </c>
      <c r="C47" s="453">
        <v>2014</v>
      </c>
      <c r="D47" s="453">
        <v>2015</v>
      </c>
      <c r="E47" s="453">
        <v>2016</v>
      </c>
      <c r="F47" s="453">
        <v>2017</v>
      </c>
      <c r="G47" s="454"/>
    </row>
    <row r="48" spans="1:20" hidden="1" x14ac:dyDescent="0.2">
      <c r="B48" s="455" t="s">
        <v>26</v>
      </c>
      <c r="C48" s="456">
        <v>45</v>
      </c>
      <c r="D48" s="456">
        <v>42</v>
      </c>
      <c r="E48" s="456">
        <v>32</v>
      </c>
      <c r="F48" s="456">
        <v>31</v>
      </c>
      <c r="G48" s="457"/>
    </row>
    <row r="49" spans="2:7" hidden="1" x14ac:dyDescent="0.2">
      <c r="B49" s="455" t="s">
        <v>573</v>
      </c>
      <c r="C49" s="456">
        <v>13</v>
      </c>
      <c r="D49" s="456">
        <v>16</v>
      </c>
      <c r="E49" s="456">
        <v>10</v>
      </c>
      <c r="F49" s="456">
        <v>1</v>
      </c>
      <c r="G49" s="457"/>
    </row>
    <row r="50" spans="2:7" hidden="1" x14ac:dyDescent="0.2">
      <c r="B50" s="455" t="s">
        <v>574</v>
      </c>
      <c r="C50" s="456">
        <v>27</v>
      </c>
      <c r="D50" s="456">
        <v>15</v>
      </c>
      <c r="E50" s="456">
        <v>14</v>
      </c>
      <c r="F50" s="456">
        <v>5</v>
      </c>
      <c r="G50" s="457"/>
    </row>
    <row r="51" spans="2:7" hidden="1" x14ac:dyDescent="0.2">
      <c r="B51" s="455" t="s">
        <v>575</v>
      </c>
      <c r="C51" s="456">
        <v>6</v>
      </c>
      <c r="D51" s="456">
        <v>2</v>
      </c>
      <c r="E51" s="456">
        <v>2</v>
      </c>
      <c r="F51" s="456">
        <v>2</v>
      </c>
      <c r="G51" s="457"/>
    </row>
    <row r="52" spans="2:7" hidden="1" x14ac:dyDescent="0.2">
      <c r="B52" s="455" t="s">
        <v>576</v>
      </c>
      <c r="C52" s="456">
        <v>67</v>
      </c>
      <c r="D52" s="456">
        <v>52</v>
      </c>
      <c r="E52" s="456">
        <v>38</v>
      </c>
      <c r="F52" s="456">
        <v>32</v>
      </c>
      <c r="G52" s="457"/>
    </row>
    <row r="53" spans="2:7" hidden="1" x14ac:dyDescent="0.2">
      <c r="B53" s="455" t="s">
        <v>577</v>
      </c>
      <c r="C53" s="456">
        <v>5</v>
      </c>
      <c r="D53" s="456">
        <v>2</v>
      </c>
      <c r="E53" s="456">
        <v>1</v>
      </c>
      <c r="F53" s="456">
        <v>0</v>
      </c>
      <c r="G53" s="457"/>
    </row>
    <row r="54" spans="2:7" hidden="1" x14ac:dyDescent="0.2">
      <c r="B54" s="455" t="s">
        <v>45</v>
      </c>
      <c r="C54" s="456">
        <v>0</v>
      </c>
      <c r="D54" s="456">
        <v>2</v>
      </c>
      <c r="E54" s="456">
        <v>2</v>
      </c>
      <c r="F54" s="456">
        <v>3</v>
      </c>
      <c r="G54" s="457"/>
    </row>
    <row r="55" spans="2:7" hidden="1" x14ac:dyDescent="0.2">
      <c r="B55" s="455" t="s">
        <v>46</v>
      </c>
      <c r="C55" s="456">
        <v>35</v>
      </c>
      <c r="D55" s="456">
        <v>45</v>
      </c>
      <c r="E55" s="456">
        <v>20</v>
      </c>
      <c r="F55" s="456">
        <v>21</v>
      </c>
      <c r="G55" s="457"/>
    </row>
    <row r="56" spans="2:7" hidden="1" x14ac:dyDescent="0.2">
      <c r="B56" s="455" t="s">
        <v>578</v>
      </c>
      <c r="C56" s="456">
        <v>17</v>
      </c>
      <c r="D56" s="456">
        <v>41</v>
      </c>
      <c r="E56" s="456">
        <v>46</v>
      </c>
      <c r="F56" s="456">
        <v>23</v>
      </c>
      <c r="G56" s="457"/>
    </row>
    <row r="57" spans="2:7" hidden="1" x14ac:dyDescent="0.2">
      <c r="B57" s="455" t="s">
        <v>49</v>
      </c>
      <c r="C57" s="456">
        <v>0</v>
      </c>
      <c r="D57" s="456">
        <v>1</v>
      </c>
      <c r="E57" s="456">
        <v>0</v>
      </c>
      <c r="F57" s="456">
        <v>0</v>
      </c>
      <c r="G57" s="457"/>
    </row>
    <row r="58" spans="2:7" hidden="1" x14ac:dyDescent="0.2">
      <c r="B58" s="455" t="s">
        <v>246</v>
      </c>
      <c r="C58" s="456">
        <v>11</v>
      </c>
      <c r="D58" s="456">
        <v>6</v>
      </c>
      <c r="E58" s="456">
        <v>3</v>
      </c>
      <c r="F58" s="456">
        <v>2</v>
      </c>
      <c r="G58" s="457"/>
    </row>
    <row r="59" spans="2:7" hidden="1" x14ac:dyDescent="0.2">
      <c r="B59" s="455" t="s">
        <v>579</v>
      </c>
      <c r="C59" s="456">
        <v>1</v>
      </c>
      <c r="D59" s="456">
        <v>2</v>
      </c>
      <c r="E59" s="456">
        <v>1</v>
      </c>
      <c r="F59" s="456">
        <v>7</v>
      </c>
      <c r="G59" s="457"/>
    </row>
    <row r="60" spans="2:7" hidden="1" x14ac:dyDescent="0.2">
      <c r="B60" s="455" t="s">
        <v>580</v>
      </c>
      <c r="C60" s="456">
        <v>4</v>
      </c>
      <c r="D60" s="456">
        <v>3</v>
      </c>
      <c r="E60" s="456">
        <v>2</v>
      </c>
      <c r="F60" s="456">
        <v>1</v>
      </c>
      <c r="G60" s="457"/>
    </row>
    <row r="61" spans="2:7" hidden="1" x14ac:dyDescent="0.2">
      <c r="B61" s="455" t="s">
        <v>581</v>
      </c>
      <c r="C61" s="456">
        <v>8</v>
      </c>
      <c r="D61" s="456">
        <v>6</v>
      </c>
      <c r="E61" s="456">
        <v>4</v>
      </c>
      <c r="F61" s="456">
        <v>1</v>
      </c>
      <c r="G61" s="457"/>
    </row>
    <row r="62" spans="2:7" hidden="1" x14ac:dyDescent="0.2">
      <c r="B62" s="455" t="s">
        <v>572</v>
      </c>
      <c r="C62" s="456">
        <v>0</v>
      </c>
      <c r="D62" s="456">
        <v>7</v>
      </c>
      <c r="E62" s="456">
        <v>6</v>
      </c>
      <c r="F62" s="456">
        <v>13</v>
      </c>
      <c r="G62" s="457"/>
    </row>
    <row r="63" spans="2:7" hidden="1" x14ac:dyDescent="0.2">
      <c r="B63" s="455" t="s">
        <v>582</v>
      </c>
      <c r="C63" s="456">
        <v>9</v>
      </c>
      <c r="D63" s="456">
        <v>2</v>
      </c>
      <c r="E63" s="456">
        <v>0</v>
      </c>
      <c r="F63" s="456">
        <v>0</v>
      </c>
      <c r="G63" s="457"/>
    </row>
    <row r="64" spans="2:7" hidden="1" x14ac:dyDescent="0.2">
      <c r="B64" s="455" t="s">
        <v>583</v>
      </c>
      <c r="C64" s="456">
        <v>1</v>
      </c>
      <c r="D64" s="456">
        <v>0</v>
      </c>
      <c r="E64" s="456">
        <v>0</v>
      </c>
      <c r="F64" s="456">
        <v>5</v>
      </c>
      <c r="G64" s="457"/>
    </row>
    <row r="65" spans="2:7" hidden="1" x14ac:dyDescent="0.2">
      <c r="B65" s="455" t="s">
        <v>48</v>
      </c>
      <c r="C65" s="456">
        <v>1</v>
      </c>
      <c r="D65" s="456">
        <v>1</v>
      </c>
      <c r="E65" s="456">
        <v>0</v>
      </c>
      <c r="F65" s="456">
        <v>0</v>
      </c>
      <c r="G65" s="457"/>
    </row>
    <row r="66" spans="2:7" hidden="1" x14ac:dyDescent="0.2">
      <c r="B66" s="455" t="s">
        <v>40</v>
      </c>
      <c r="C66" s="456">
        <v>2</v>
      </c>
      <c r="D66" s="456">
        <v>4</v>
      </c>
      <c r="E66" s="456">
        <v>6</v>
      </c>
      <c r="F66" s="456">
        <v>8</v>
      </c>
      <c r="G66" s="457"/>
    </row>
    <row r="67" spans="2:7" hidden="1" x14ac:dyDescent="0.2">
      <c r="B67" s="455" t="s">
        <v>584</v>
      </c>
      <c r="C67" s="456">
        <v>5</v>
      </c>
      <c r="D67" s="456">
        <v>0</v>
      </c>
      <c r="E67" s="456">
        <v>1</v>
      </c>
      <c r="F67" s="456">
        <v>1</v>
      </c>
      <c r="G67" s="457"/>
    </row>
    <row r="68" spans="2:7" hidden="1" x14ac:dyDescent="0.2">
      <c r="B68" s="455" t="s">
        <v>50</v>
      </c>
      <c r="C68" s="456">
        <v>26</v>
      </c>
      <c r="D68" s="456">
        <v>13</v>
      </c>
      <c r="E68" s="456">
        <v>22</v>
      </c>
      <c r="F68" s="456">
        <v>10</v>
      </c>
      <c r="G68" s="457"/>
    </row>
    <row r="69" spans="2:7" hidden="1" x14ac:dyDescent="0.2">
      <c r="B69" s="455" t="s">
        <v>585</v>
      </c>
      <c r="C69" s="456">
        <v>35</v>
      </c>
      <c r="D69" s="456">
        <v>37</v>
      </c>
      <c r="E69" s="456">
        <v>24</v>
      </c>
      <c r="F69" s="456">
        <v>30</v>
      </c>
      <c r="G69" s="457"/>
    </row>
    <row r="70" spans="2:7" hidden="1" x14ac:dyDescent="0.2">
      <c r="C70" s="458">
        <f>SUM(C48:C69)</f>
        <v>318</v>
      </c>
      <c r="D70" s="458">
        <f>SUM(D48:D69)</f>
        <v>299</v>
      </c>
      <c r="E70" s="458">
        <f>SUM(E48:E69)</f>
        <v>234</v>
      </c>
      <c r="F70" s="458">
        <f>SUM(F48:F69)</f>
        <v>196</v>
      </c>
      <c r="G70" s="459"/>
    </row>
    <row r="200" spans="2:2" ht="15" x14ac:dyDescent="0.25">
      <c r="B200" s="26" t="s">
        <v>942</v>
      </c>
    </row>
  </sheetData>
  <sheetProtection algorithmName="SHA-512" hashValue="qJMeHOjOwaEaO6vAZZXte2tVrgg/821U3UX6dd/SDsQcZJa3OEW1ZMbWRm9o6AXrai9ZTqH5WomY2vlrdp6pfA==" saltValue="/YHORQCD/BdOhbMZvwP8zg==" spinCount="100000" sheet="1" objects="1" scenarios="1" selectLockedCells="1" selectUnlockedCells="1"/>
  <sortState ref="B33:C42">
    <sortCondition descending="1" ref="C33"/>
  </sortState>
  <mergeCells count="10">
    <mergeCell ref="H5:H6"/>
    <mergeCell ref="C29:C30"/>
    <mergeCell ref="A1:T2"/>
    <mergeCell ref="A42:T43"/>
    <mergeCell ref="B29:B30"/>
    <mergeCell ref="B22:I27"/>
    <mergeCell ref="N7:S14"/>
    <mergeCell ref="B20:E21"/>
    <mergeCell ref="E29:E30"/>
    <mergeCell ref="F29:F30"/>
  </mergeCells>
  <hyperlinks>
    <hyperlink ref="B200" r:id="rId1"/>
  </hyperlinks>
  <pageMargins left="0.7" right="0.7" top="0.75" bottom="0.75" header="0.3" footer="0.3"/>
  <pageSetup orientation="portrait" r:id="rId2"/>
  <ignoredErrors>
    <ignoredError sqref="C40 F40" formulaRange="1"/>
  </ignoredError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T182"/>
  <sheetViews>
    <sheetView showGridLines="0" zoomScale="77" zoomScaleNormal="77" workbookViewId="0">
      <selection activeCell="B5" sqref="B5:I12"/>
    </sheetView>
  </sheetViews>
  <sheetFormatPr baseColWidth="10" defaultColWidth="11.42578125" defaultRowHeight="14.25" x14ac:dyDescent="0.2"/>
  <cols>
    <col min="1" max="1" width="1.28515625" style="217" customWidth="1"/>
    <col min="2" max="2" width="34.85546875" style="217" customWidth="1"/>
    <col min="3" max="3" width="12.7109375" style="217" customWidth="1"/>
    <col min="4" max="5" width="14.5703125" style="217" customWidth="1"/>
    <col min="6" max="6" width="16.5703125" style="217" customWidth="1"/>
    <col min="7" max="9" width="14.28515625" style="217" customWidth="1"/>
    <col min="10" max="10" width="35" style="217" customWidth="1"/>
    <col min="11" max="11" width="17" style="217" customWidth="1"/>
    <col min="12" max="12" width="13.42578125" style="217" customWidth="1"/>
    <col min="13" max="13" width="15.140625" style="217" customWidth="1"/>
    <col min="14" max="15" width="11.42578125" style="217"/>
    <col min="16" max="16" width="12.85546875" style="217" customWidth="1"/>
    <col min="17" max="17" width="9" style="217" customWidth="1"/>
    <col min="18" max="18" width="7.7109375" style="217" customWidth="1"/>
    <col min="19" max="16384" width="11.42578125" style="217"/>
  </cols>
  <sheetData>
    <row r="1" spans="1:20" ht="15" customHeight="1" x14ac:dyDescent="0.2">
      <c r="A1" s="548" t="s">
        <v>586</v>
      </c>
      <c r="B1" s="548"/>
      <c r="C1" s="548"/>
      <c r="D1" s="548"/>
      <c r="E1" s="548"/>
      <c r="F1" s="548"/>
      <c r="G1" s="548"/>
      <c r="H1" s="548"/>
      <c r="I1" s="548"/>
      <c r="J1" s="548"/>
      <c r="K1" s="548"/>
      <c r="L1" s="548"/>
      <c r="M1" s="548"/>
      <c r="N1" s="548"/>
      <c r="O1" s="548"/>
      <c r="P1" s="548"/>
      <c r="Q1" s="548"/>
      <c r="R1" s="548"/>
      <c r="S1" s="548"/>
      <c r="T1" s="548"/>
    </row>
    <row r="2" spans="1:20" ht="15" customHeight="1" x14ac:dyDescent="0.2">
      <c r="A2" s="548"/>
      <c r="B2" s="548"/>
      <c r="C2" s="548"/>
      <c r="D2" s="548"/>
      <c r="E2" s="548"/>
      <c r="F2" s="548"/>
      <c r="G2" s="548"/>
      <c r="H2" s="548"/>
      <c r="I2" s="548"/>
      <c r="J2" s="548"/>
      <c r="K2" s="548"/>
      <c r="L2" s="548"/>
      <c r="M2" s="548"/>
      <c r="N2" s="548"/>
      <c r="O2" s="548"/>
      <c r="P2" s="548"/>
      <c r="Q2" s="548"/>
      <c r="R2" s="548"/>
      <c r="S2" s="548"/>
      <c r="T2" s="548"/>
    </row>
    <row r="3" spans="1:20" x14ac:dyDescent="0.2">
      <c r="B3" s="219"/>
      <c r="L3" s="220" t="s">
        <v>4</v>
      </c>
      <c r="N3" s="220" t="s">
        <v>981</v>
      </c>
      <c r="O3" s="220"/>
      <c r="Q3" s="220"/>
    </row>
    <row r="4" spans="1:20" x14ac:dyDescent="0.2">
      <c r="B4" s="219"/>
      <c r="N4" s="220"/>
      <c r="O4" s="220"/>
      <c r="P4" s="220"/>
      <c r="Q4" s="220"/>
    </row>
    <row r="5" spans="1:20" ht="15" customHeight="1" x14ac:dyDescent="0.2">
      <c r="B5" s="766" t="s">
        <v>1014</v>
      </c>
      <c r="C5" s="766"/>
      <c r="D5" s="766"/>
      <c r="E5" s="766"/>
      <c r="F5" s="766"/>
      <c r="G5" s="766"/>
      <c r="H5" s="766"/>
      <c r="I5" s="766"/>
      <c r="J5" s="460"/>
      <c r="K5" s="460"/>
      <c r="N5" s="220"/>
      <c r="O5" s="220"/>
      <c r="P5" s="220"/>
      <c r="Q5" s="220"/>
    </row>
    <row r="6" spans="1:20" x14ac:dyDescent="0.2">
      <c r="B6" s="766"/>
      <c r="C6" s="766"/>
      <c r="D6" s="766"/>
      <c r="E6" s="766"/>
      <c r="F6" s="766"/>
      <c r="G6" s="766"/>
      <c r="H6" s="766"/>
      <c r="I6" s="766"/>
      <c r="J6" s="460"/>
      <c r="K6" s="460"/>
      <c r="N6" s="220"/>
      <c r="O6" s="220"/>
      <c r="P6" s="220"/>
      <c r="Q6" s="220"/>
    </row>
    <row r="7" spans="1:20" x14ac:dyDescent="0.2">
      <c r="B7" s="766"/>
      <c r="C7" s="766"/>
      <c r="D7" s="766"/>
      <c r="E7" s="766"/>
      <c r="F7" s="766"/>
      <c r="G7" s="766"/>
      <c r="H7" s="766"/>
      <c r="I7" s="766"/>
      <c r="J7" s="460"/>
      <c r="K7" s="460"/>
      <c r="N7" s="220"/>
      <c r="O7" s="220"/>
      <c r="P7" s="220"/>
      <c r="Q7" s="220"/>
    </row>
    <row r="8" spans="1:20" x14ac:dyDescent="0.2">
      <c r="B8" s="766"/>
      <c r="C8" s="766"/>
      <c r="D8" s="766"/>
      <c r="E8" s="766"/>
      <c r="F8" s="766"/>
      <c r="G8" s="766"/>
      <c r="H8" s="766"/>
      <c r="I8" s="766"/>
      <c r="J8" s="460"/>
      <c r="K8" s="460"/>
      <c r="N8" s="220"/>
      <c r="O8" s="220"/>
      <c r="P8" s="220"/>
      <c r="Q8" s="220"/>
    </row>
    <row r="9" spans="1:20" x14ac:dyDescent="0.2">
      <c r="B9" s="766"/>
      <c r="C9" s="766"/>
      <c r="D9" s="766"/>
      <c r="E9" s="766"/>
      <c r="F9" s="766"/>
      <c r="G9" s="766"/>
      <c r="H9" s="766"/>
      <c r="I9" s="766"/>
      <c r="J9" s="460"/>
      <c r="K9" s="460"/>
      <c r="N9" s="220"/>
      <c r="O9" s="220"/>
      <c r="P9" s="220"/>
      <c r="Q9" s="220"/>
    </row>
    <row r="10" spans="1:20" x14ac:dyDescent="0.2">
      <c r="B10" s="766"/>
      <c r="C10" s="766"/>
      <c r="D10" s="766"/>
      <c r="E10" s="766"/>
      <c r="F10" s="766"/>
      <c r="G10" s="766"/>
      <c r="H10" s="766"/>
      <c r="I10" s="766"/>
      <c r="J10" s="460"/>
      <c r="K10" s="460"/>
      <c r="N10" s="220"/>
      <c r="O10" s="220"/>
      <c r="P10" s="220"/>
      <c r="Q10" s="220"/>
    </row>
    <row r="11" spans="1:20" x14ac:dyDescent="0.2">
      <c r="B11" s="766"/>
      <c r="C11" s="766"/>
      <c r="D11" s="766"/>
      <c r="E11" s="766"/>
      <c r="F11" s="766"/>
      <c r="G11" s="766"/>
      <c r="H11" s="766"/>
      <c r="I11" s="766"/>
      <c r="J11" s="460"/>
      <c r="K11" s="460"/>
      <c r="N11" s="220"/>
      <c r="O11" s="220"/>
      <c r="P11" s="220"/>
      <c r="Q11" s="220"/>
    </row>
    <row r="12" spans="1:20" x14ac:dyDescent="0.2">
      <c r="B12" s="766"/>
      <c r="C12" s="766"/>
      <c r="D12" s="766"/>
      <c r="E12" s="766"/>
      <c r="F12" s="766"/>
      <c r="G12" s="766"/>
      <c r="H12" s="766"/>
      <c r="I12" s="766"/>
      <c r="J12" s="460"/>
      <c r="K12" s="460"/>
      <c r="N12" s="220"/>
      <c r="O12" s="220"/>
      <c r="P12" s="220"/>
      <c r="Q12" s="220"/>
    </row>
    <row r="13" spans="1:20" x14ac:dyDescent="0.2">
      <c r="B13" s="219"/>
      <c r="N13" s="220"/>
      <c r="O13" s="220"/>
      <c r="P13" s="220"/>
      <c r="Q13" s="220"/>
    </row>
    <row r="14" spans="1:20" ht="24" customHeight="1" x14ac:dyDescent="0.2">
      <c r="B14" s="656" t="s">
        <v>982</v>
      </c>
      <c r="C14" s="671">
        <v>2021</v>
      </c>
      <c r="D14" s="671">
        <v>2022</v>
      </c>
      <c r="E14" s="671" t="s">
        <v>907</v>
      </c>
      <c r="F14" s="671" t="s">
        <v>587</v>
      </c>
    </row>
    <row r="15" spans="1:20" ht="24" customHeight="1" thickBot="1" x14ac:dyDescent="0.25">
      <c r="B15" s="657"/>
      <c r="C15" s="734"/>
      <c r="D15" s="734"/>
      <c r="E15" s="734"/>
      <c r="F15" s="734"/>
    </row>
    <row r="16" spans="1:20" ht="18" customHeight="1" x14ac:dyDescent="0.2">
      <c r="B16" s="461" t="s">
        <v>588</v>
      </c>
      <c r="C16" s="430">
        <v>2299</v>
      </c>
      <c r="D16" s="430">
        <v>2622</v>
      </c>
      <c r="E16" s="462">
        <f t="shared" ref="E16:E23" si="0">+(D16-C16)/C16</f>
        <v>0.14049586776859505</v>
      </c>
      <c r="F16" s="463">
        <f t="shared" ref="F16:F22" si="1">+D16/$D$23</f>
        <v>0.59890360895386019</v>
      </c>
    </row>
    <row r="17" spans="2:17" ht="15" x14ac:dyDescent="0.2">
      <c r="B17" s="464" t="s">
        <v>589</v>
      </c>
      <c r="C17" s="351">
        <v>827</v>
      </c>
      <c r="D17" s="351">
        <v>968</v>
      </c>
      <c r="E17" s="465">
        <f t="shared" si="0"/>
        <v>0.17049576783555018</v>
      </c>
      <c r="F17" s="466">
        <f t="shared" si="1"/>
        <v>0.22110552763819097</v>
      </c>
    </row>
    <row r="18" spans="2:17" ht="18" customHeight="1" x14ac:dyDescent="0.2">
      <c r="B18" s="464" t="s">
        <v>590</v>
      </c>
      <c r="C18" s="351">
        <v>291</v>
      </c>
      <c r="D18" s="351">
        <v>346</v>
      </c>
      <c r="E18" s="465">
        <f t="shared" si="0"/>
        <v>0.18900343642611683</v>
      </c>
      <c r="F18" s="466">
        <f t="shared" si="1"/>
        <v>7.9031521242576522E-2</v>
      </c>
    </row>
    <row r="19" spans="2:17" ht="18" customHeight="1" x14ac:dyDescent="0.2">
      <c r="B19" s="464" t="s">
        <v>591</v>
      </c>
      <c r="C19" s="351">
        <v>250</v>
      </c>
      <c r="D19" s="351">
        <v>249</v>
      </c>
      <c r="E19" s="465">
        <f t="shared" si="0"/>
        <v>-4.0000000000000001E-3</v>
      </c>
      <c r="F19" s="466">
        <f t="shared" si="1"/>
        <v>5.68752855185016E-2</v>
      </c>
    </row>
    <row r="20" spans="2:17" ht="27.75" customHeight="1" x14ac:dyDescent="0.2">
      <c r="B20" s="464" t="s">
        <v>592</v>
      </c>
      <c r="C20" s="351">
        <v>97</v>
      </c>
      <c r="D20" s="351">
        <v>129</v>
      </c>
      <c r="E20" s="465">
        <f t="shared" si="0"/>
        <v>0.32989690721649484</v>
      </c>
      <c r="F20" s="466">
        <f t="shared" si="1"/>
        <v>2.9465509365006852E-2</v>
      </c>
    </row>
    <row r="21" spans="2:17" ht="18" customHeight="1" x14ac:dyDescent="0.2">
      <c r="B21" s="464" t="s">
        <v>593</v>
      </c>
      <c r="C21" s="351">
        <v>11</v>
      </c>
      <c r="D21" s="351">
        <v>25</v>
      </c>
      <c r="E21" s="465">
        <f t="shared" si="0"/>
        <v>1.2727272727272727</v>
      </c>
      <c r="F21" s="466">
        <f t="shared" si="1"/>
        <v>5.7103700319780723E-3</v>
      </c>
    </row>
    <row r="22" spans="2:17" ht="18" customHeight="1" x14ac:dyDescent="0.2">
      <c r="B22" s="464" t="s">
        <v>594</v>
      </c>
      <c r="C22" s="351">
        <v>37</v>
      </c>
      <c r="D22" s="351">
        <v>39</v>
      </c>
      <c r="E22" s="465">
        <f t="shared" si="0"/>
        <v>5.4054054054054057E-2</v>
      </c>
      <c r="F22" s="466">
        <f t="shared" si="1"/>
        <v>8.9081772498857924E-3</v>
      </c>
    </row>
    <row r="23" spans="2:17" ht="24.75" customHeight="1" x14ac:dyDescent="0.2">
      <c r="B23" s="467" t="s">
        <v>164</v>
      </c>
      <c r="C23" s="296">
        <f>SUM(C16:C22)</f>
        <v>3812</v>
      </c>
      <c r="D23" s="296">
        <f>SUM(D16:D22)</f>
        <v>4378</v>
      </c>
      <c r="E23" s="241">
        <f t="shared" si="0"/>
        <v>0.14847848898216159</v>
      </c>
      <c r="F23" s="241">
        <f>SUM(F16:F22)</f>
        <v>1</v>
      </c>
    </row>
    <row r="24" spans="2:17" x14ac:dyDescent="0.2">
      <c r="B24" s="231" t="s">
        <v>595</v>
      </c>
    </row>
    <row r="25" spans="2:17" x14ac:dyDescent="0.2">
      <c r="B25" s="231" t="s">
        <v>596</v>
      </c>
      <c r="D25" s="291"/>
    </row>
    <row r="26" spans="2:17" x14ac:dyDescent="0.2">
      <c r="B26" s="320"/>
      <c r="D26" s="291"/>
      <c r="J26" s="291"/>
      <c r="N26" s="220"/>
      <c r="O26" s="220"/>
      <c r="P26" s="220"/>
      <c r="Q26" s="220"/>
    </row>
    <row r="27" spans="2:17" x14ac:dyDescent="0.2">
      <c r="B27" s="320"/>
      <c r="D27" s="291"/>
      <c r="J27" s="291"/>
      <c r="N27" s="220"/>
      <c r="O27" s="220"/>
      <c r="P27" s="220"/>
      <c r="Q27" s="220"/>
    </row>
    <row r="28" spans="2:17" ht="23.25" customHeight="1" x14ac:dyDescent="0.2">
      <c r="B28" s="605" t="s">
        <v>983</v>
      </c>
      <c r="C28" s="671">
        <v>2021</v>
      </c>
      <c r="D28" s="671">
        <v>2022</v>
      </c>
      <c r="E28" s="671" t="s">
        <v>907</v>
      </c>
      <c r="F28" s="671" t="s">
        <v>587</v>
      </c>
      <c r="H28" s="291"/>
      <c r="L28" s="220"/>
      <c r="M28" s="220"/>
      <c r="N28" s="220"/>
      <c r="O28" s="220"/>
    </row>
    <row r="29" spans="2:17" ht="23.25" customHeight="1" thickBot="1" x14ac:dyDescent="0.25">
      <c r="B29" s="606"/>
      <c r="C29" s="734"/>
      <c r="D29" s="734"/>
      <c r="E29" s="734"/>
      <c r="F29" s="775"/>
      <c r="H29" s="291"/>
      <c r="L29" s="220"/>
      <c r="M29" s="220"/>
      <c r="N29" s="220"/>
      <c r="O29" s="220"/>
    </row>
    <row r="30" spans="2:17" ht="15" x14ac:dyDescent="0.2">
      <c r="B30" s="461" t="s">
        <v>588</v>
      </c>
      <c r="C30" s="430">
        <v>5598</v>
      </c>
      <c r="D30" s="430">
        <v>8394</v>
      </c>
      <c r="E30" s="462">
        <f t="shared" ref="E30:E36" si="2">+(D30-C30)/C30</f>
        <v>0.49946409431939981</v>
      </c>
      <c r="F30" s="463">
        <f t="shared" ref="F30:F36" si="3">+D30/$D$37</f>
        <v>0.61793286219081267</v>
      </c>
      <c r="H30" s="291"/>
      <c r="L30" s="220"/>
      <c r="M30" s="220"/>
      <c r="N30" s="220"/>
      <c r="O30" s="220"/>
    </row>
    <row r="31" spans="2:17" ht="15" x14ac:dyDescent="0.2">
      <c r="B31" s="464" t="s">
        <v>589</v>
      </c>
      <c r="C31" s="351">
        <v>1262</v>
      </c>
      <c r="D31" s="351">
        <v>2544</v>
      </c>
      <c r="E31" s="465">
        <f t="shared" si="2"/>
        <v>1.0158478605388273</v>
      </c>
      <c r="F31" s="466">
        <f t="shared" si="3"/>
        <v>0.1872791519434629</v>
      </c>
      <c r="H31" s="291"/>
      <c r="L31" s="220"/>
      <c r="M31" s="220"/>
      <c r="N31" s="220"/>
      <c r="O31" s="220"/>
    </row>
    <row r="32" spans="2:17" ht="15" x14ac:dyDescent="0.2">
      <c r="B32" s="464" t="s">
        <v>590</v>
      </c>
      <c r="C32" s="351">
        <v>893</v>
      </c>
      <c r="D32" s="351">
        <v>1378</v>
      </c>
      <c r="E32" s="465">
        <f t="shared" si="2"/>
        <v>0.54311310190369544</v>
      </c>
      <c r="F32" s="466">
        <f t="shared" si="3"/>
        <v>0.10144287396937574</v>
      </c>
      <c r="H32" s="291"/>
      <c r="L32" s="220"/>
      <c r="M32" s="220"/>
      <c r="N32" s="220"/>
      <c r="O32" s="220"/>
    </row>
    <row r="33" spans="2:17" ht="15" x14ac:dyDescent="0.2">
      <c r="B33" s="464" t="s">
        <v>591</v>
      </c>
      <c r="C33" s="351">
        <v>771</v>
      </c>
      <c r="D33" s="351">
        <v>1132</v>
      </c>
      <c r="E33" s="465">
        <f t="shared" si="2"/>
        <v>0.4682230869001297</v>
      </c>
      <c r="F33" s="466">
        <f t="shared" si="3"/>
        <v>8.3333333333333329E-2</v>
      </c>
      <c r="H33" s="291"/>
      <c r="L33" s="220"/>
      <c r="M33" s="220"/>
      <c r="N33" s="220"/>
      <c r="O33" s="220"/>
    </row>
    <row r="34" spans="2:17" ht="18" customHeight="1" x14ac:dyDescent="0.2">
      <c r="B34" s="464" t="s">
        <v>592</v>
      </c>
      <c r="C34" s="351">
        <v>42</v>
      </c>
      <c r="D34" s="351">
        <v>78</v>
      </c>
      <c r="E34" s="465">
        <f t="shared" si="2"/>
        <v>0.8571428571428571</v>
      </c>
      <c r="F34" s="466">
        <f t="shared" si="3"/>
        <v>5.7420494699646643E-3</v>
      </c>
      <c r="H34" s="291"/>
      <c r="L34" s="220"/>
      <c r="M34" s="220"/>
      <c r="N34" s="220"/>
      <c r="O34" s="220"/>
    </row>
    <row r="35" spans="2:17" ht="15" x14ac:dyDescent="0.2">
      <c r="B35" s="464" t="s">
        <v>593</v>
      </c>
      <c r="C35" s="351">
        <v>14</v>
      </c>
      <c r="D35" s="351">
        <v>40</v>
      </c>
      <c r="E35" s="465">
        <f t="shared" si="2"/>
        <v>1.8571428571428572</v>
      </c>
      <c r="F35" s="466">
        <f t="shared" si="3"/>
        <v>2.9446407538280331E-3</v>
      </c>
      <c r="H35" s="291"/>
      <c r="L35" s="220"/>
      <c r="M35" s="220"/>
      <c r="N35" s="220"/>
      <c r="O35" s="220"/>
    </row>
    <row r="36" spans="2:17" ht="15" x14ac:dyDescent="0.2">
      <c r="B36" s="464" t="s">
        <v>594</v>
      </c>
      <c r="C36" s="351">
        <v>2</v>
      </c>
      <c r="D36" s="351">
        <v>18</v>
      </c>
      <c r="E36" s="465">
        <f t="shared" si="2"/>
        <v>8</v>
      </c>
      <c r="F36" s="466">
        <f t="shared" si="3"/>
        <v>1.3250883392226149E-3</v>
      </c>
      <c r="H36" s="291"/>
      <c r="L36" s="220"/>
      <c r="M36" s="220"/>
      <c r="N36" s="220"/>
      <c r="O36" s="220"/>
    </row>
    <row r="37" spans="2:17" ht="25.5" customHeight="1" x14ac:dyDescent="0.2">
      <c r="B37" s="467" t="s">
        <v>164</v>
      </c>
      <c r="C37" s="296">
        <f>SUM(C30:C36)</f>
        <v>8582</v>
      </c>
      <c r="D37" s="296">
        <f>SUM(D30:D36)</f>
        <v>13584</v>
      </c>
      <c r="E37" s="241">
        <f t="shared" ref="E37" si="4">+(D37-C37)/C37</f>
        <v>0.58284782102074106</v>
      </c>
      <c r="F37" s="241">
        <f>SUM(F30:F36)</f>
        <v>1</v>
      </c>
      <c r="H37" s="291"/>
      <c r="L37" s="220"/>
      <c r="M37" s="220"/>
      <c r="N37" s="220"/>
      <c r="O37" s="220"/>
    </row>
    <row r="38" spans="2:17" x14ac:dyDescent="0.2">
      <c r="B38" s="231" t="s">
        <v>595</v>
      </c>
      <c r="C38" s="291"/>
      <c r="D38" s="291"/>
      <c r="J38" s="291"/>
      <c r="N38" s="220"/>
      <c r="O38" s="220"/>
      <c r="P38" s="220"/>
      <c r="Q38" s="220"/>
    </row>
    <row r="39" spans="2:17" x14ac:dyDescent="0.2">
      <c r="B39" s="231" t="s">
        <v>596</v>
      </c>
      <c r="C39" s="291"/>
      <c r="D39" s="291"/>
      <c r="J39" s="291"/>
      <c r="N39" s="220"/>
      <c r="O39" s="220"/>
      <c r="P39" s="220"/>
      <c r="Q39" s="220"/>
    </row>
    <row r="40" spans="2:17" x14ac:dyDescent="0.2">
      <c r="B40" s="320"/>
      <c r="D40" s="291"/>
      <c r="J40" s="291"/>
      <c r="N40" s="220"/>
      <c r="O40" s="220"/>
      <c r="P40" s="220"/>
      <c r="Q40" s="220"/>
    </row>
    <row r="41" spans="2:17" ht="18.75" customHeight="1" x14ac:dyDescent="0.2">
      <c r="B41" s="671" t="s">
        <v>984</v>
      </c>
      <c r="C41" s="671">
        <v>2021</v>
      </c>
      <c r="D41" s="671">
        <v>2022</v>
      </c>
      <c r="E41" s="671" t="s">
        <v>907</v>
      </c>
      <c r="H41" s="291"/>
    </row>
    <row r="42" spans="2:17" ht="15" thickBot="1" x14ac:dyDescent="0.25">
      <c r="B42" s="734"/>
      <c r="C42" s="775"/>
      <c r="D42" s="734"/>
      <c r="E42" s="734"/>
    </row>
    <row r="43" spans="2:17" ht="15" x14ac:dyDescent="0.2">
      <c r="B43" s="461" t="s">
        <v>597</v>
      </c>
      <c r="C43" s="430">
        <v>472</v>
      </c>
      <c r="D43" s="430">
        <v>555</v>
      </c>
      <c r="E43" s="462">
        <f>+(D43-C43)/C43</f>
        <v>0.17584745762711865</v>
      </c>
    </row>
    <row r="44" spans="2:17" ht="15" customHeight="1" x14ac:dyDescent="0.2">
      <c r="B44" s="464" t="s">
        <v>598</v>
      </c>
      <c r="C44" s="351">
        <v>448</v>
      </c>
      <c r="D44" s="351">
        <v>483</v>
      </c>
      <c r="E44" s="465">
        <f>+(D44-C44)/C44</f>
        <v>7.8125E-2</v>
      </c>
    </row>
    <row r="45" spans="2:17" ht="20.25" customHeight="1" x14ac:dyDescent="0.2">
      <c r="B45" s="464" t="s">
        <v>599</v>
      </c>
      <c r="C45" s="351">
        <v>295</v>
      </c>
      <c r="D45" s="351">
        <v>316</v>
      </c>
      <c r="E45" s="465">
        <f t="shared" ref="E45:E54" si="5">+(D45-C45)/C45</f>
        <v>7.1186440677966104E-2</v>
      </c>
    </row>
    <row r="46" spans="2:17" ht="15" x14ac:dyDescent="0.2">
      <c r="B46" s="464" t="s">
        <v>600</v>
      </c>
      <c r="C46" s="351">
        <v>260</v>
      </c>
      <c r="D46" s="351">
        <v>328</v>
      </c>
      <c r="E46" s="465">
        <f t="shared" si="5"/>
        <v>0.26153846153846155</v>
      </c>
      <c r="F46" s="468"/>
    </row>
    <row r="47" spans="2:17" ht="15" x14ac:dyDescent="0.2">
      <c r="B47" s="464" t="s">
        <v>601</v>
      </c>
      <c r="C47" s="351">
        <v>230</v>
      </c>
      <c r="D47" s="351">
        <v>220</v>
      </c>
      <c r="E47" s="465">
        <f t="shared" si="5"/>
        <v>-4.3478260869565216E-2</v>
      </c>
      <c r="F47" s="468"/>
    </row>
    <row r="48" spans="2:17" ht="15" x14ac:dyDescent="0.2">
      <c r="B48" s="464" t="s">
        <v>602</v>
      </c>
      <c r="C48" s="351">
        <v>154</v>
      </c>
      <c r="D48" s="351">
        <v>181</v>
      </c>
      <c r="E48" s="465">
        <f t="shared" si="5"/>
        <v>0.17532467532467533</v>
      </c>
      <c r="F48" s="468"/>
    </row>
    <row r="49" spans="2:16" ht="15" x14ac:dyDescent="0.2">
      <c r="B49" s="464" t="s">
        <v>603</v>
      </c>
      <c r="C49" s="351">
        <v>147</v>
      </c>
      <c r="D49" s="351">
        <v>168</v>
      </c>
      <c r="E49" s="465">
        <f t="shared" si="5"/>
        <v>0.14285714285714285</v>
      </c>
      <c r="F49" s="468"/>
    </row>
    <row r="50" spans="2:16" ht="15" x14ac:dyDescent="0.2">
      <c r="B50" s="464" t="s">
        <v>32</v>
      </c>
      <c r="C50" s="351">
        <v>147</v>
      </c>
      <c r="D50" s="351">
        <v>164</v>
      </c>
      <c r="E50" s="465">
        <f t="shared" si="5"/>
        <v>0.11564625850340136</v>
      </c>
      <c r="F50" s="468"/>
    </row>
    <row r="51" spans="2:16" ht="15" x14ac:dyDescent="0.2">
      <c r="B51" s="464" t="s">
        <v>604</v>
      </c>
      <c r="C51" s="351">
        <v>145</v>
      </c>
      <c r="D51" s="351">
        <v>182</v>
      </c>
      <c r="E51" s="465">
        <f t="shared" si="5"/>
        <v>0.25517241379310346</v>
      </c>
      <c r="F51" s="468"/>
    </row>
    <row r="52" spans="2:16" ht="15" x14ac:dyDescent="0.2">
      <c r="B52" s="464" t="s">
        <v>605</v>
      </c>
      <c r="C52" s="351">
        <v>133</v>
      </c>
      <c r="D52" s="351">
        <v>174</v>
      </c>
      <c r="E52" s="465">
        <f t="shared" si="5"/>
        <v>0.30827067669172931</v>
      </c>
      <c r="F52" s="468"/>
      <c r="H52" s="291"/>
    </row>
    <row r="53" spans="2:16" ht="15" x14ac:dyDescent="0.2">
      <c r="B53" s="464" t="s">
        <v>49</v>
      </c>
      <c r="C53" s="351">
        <v>125</v>
      </c>
      <c r="D53" s="351">
        <v>156</v>
      </c>
      <c r="E53" s="465">
        <f t="shared" si="5"/>
        <v>0.248</v>
      </c>
      <c r="H53" s="291"/>
    </row>
    <row r="54" spans="2:16" ht="15" x14ac:dyDescent="0.2">
      <c r="B54" s="464" t="s">
        <v>43</v>
      </c>
      <c r="C54" s="351">
        <v>123</v>
      </c>
      <c r="D54" s="351">
        <v>148</v>
      </c>
      <c r="E54" s="465">
        <f t="shared" si="5"/>
        <v>0.2032520325203252</v>
      </c>
      <c r="H54" s="291"/>
    </row>
    <row r="55" spans="2:16" x14ac:dyDescent="0.2">
      <c r="B55" s="320"/>
      <c r="H55" s="291"/>
    </row>
    <row r="56" spans="2:16" x14ac:dyDescent="0.2">
      <c r="B56" s="320"/>
      <c r="D56" s="291"/>
      <c r="J56" s="291"/>
    </row>
    <row r="57" spans="2:16" ht="29.25" customHeight="1" x14ac:dyDescent="0.2">
      <c r="B57" s="671" t="s">
        <v>985</v>
      </c>
      <c r="C57" s="671">
        <v>2021</v>
      </c>
      <c r="D57" s="671">
        <v>2022</v>
      </c>
      <c r="E57" s="671" t="s">
        <v>907</v>
      </c>
      <c r="H57" s="291"/>
    </row>
    <row r="58" spans="2:16" ht="13.9" customHeight="1" thickBot="1" x14ac:dyDescent="0.25">
      <c r="B58" s="734"/>
      <c r="C58" s="775"/>
      <c r="D58" s="734"/>
      <c r="E58" s="734"/>
      <c r="F58" s="469"/>
      <c r="G58" s="469"/>
      <c r="H58" s="469"/>
      <c r="I58" s="469"/>
      <c r="J58" s="469"/>
      <c r="K58" s="469"/>
      <c r="L58" s="469"/>
      <c r="M58" s="469"/>
      <c r="N58" s="469"/>
      <c r="O58" s="469"/>
      <c r="P58" s="470"/>
    </row>
    <row r="59" spans="2:16" ht="15" customHeight="1" x14ac:dyDescent="0.2">
      <c r="B59" s="461" t="s">
        <v>487</v>
      </c>
      <c r="C59" s="430">
        <v>260</v>
      </c>
      <c r="D59" s="430">
        <v>238</v>
      </c>
      <c r="E59" s="462">
        <f>+(D59-C59)/C59</f>
        <v>-8.461538461538462E-2</v>
      </c>
      <c r="F59" s="469"/>
      <c r="G59" s="469"/>
      <c r="H59" s="469"/>
      <c r="I59" s="469"/>
      <c r="J59" s="469"/>
      <c r="K59" s="469"/>
      <c r="L59" s="469"/>
      <c r="M59" s="469"/>
      <c r="N59" s="469"/>
      <c r="O59" s="469"/>
      <c r="P59" s="470"/>
    </row>
    <row r="60" spans="2:16" ht="21" customHeight="1" x14ac:dyDescent="0.2">
      <c r="B60" s="464" t="s">
        <v>47</v>
      </c>
      <c r="C60" s="351">
        <v>145</v>
      </c>
      <c r="D60" s="351">
        <v>166</v>
      </c>
      <c r="E60" s="465">
        <f>+(D60-C60)/C60</f>
        <v>0.14482758620689656</v>
      </c>
      <c r="I60" s="469"/>
      <c r="J60" s="469"/>
      <c r="K60" s="469"/>
      <c r="L60" s="469"/>
      <c r="M60" s="469"/>
      <c r="N60" s="469"/>
      <c r="O60" s="469"/>
      <c r="P60" s="470"/>
    </row>
    <row r="61" spans="2:16" ht="21" customHeight="1" x14ac:dyDescent="0.2">
      <c r="B61" s="464" t="s">
        <v>34</v>
      </c>
      <c r="C61" s="351">
        <v>123</v>
      </c>
      <c r="D61" s="351">
        <v>136</v>
      </c>
      <c r="E61" s="465">
        <f t="shared" ref="E61:E67" si="6">+(D61-C61)/C61</f>
        <v>0.10569105691056911</v>
      </c>
      <c r="I61" s="469"/>
      <c r="J61" s="469"/>
      <c r="K61" s="469"/>
      <c r="L61" s="469"/>
      <c r="M61" s="469"/>
      <c r="N61" s="469"/>
    </row>
    <row r="62" spans="2:16" ht="15" customHeight="1" x14ac:dyDescent="0.2">
      <c r="B62" s="464" t="s">
        <v>37</v>
      </c>
      <c r="C62" s="351">
        <v>78</v>
      </c>
      <c r="D62" s="351">
        <v>90</v>
      </c>
      <c r="E62" s="465">
        <f t="shared" si="6"/>
        <v>0.15384615384615385</v>
      </c>
      <c r="I62" s="469"/>
      <c r="J62" s="469"/>
      <c r="K62" s="469"/>
      <c r="L62" s="469"/>
      <c r="M62" s="469"/>
      <c r="N62" s="469"/>
    </row>
    <row r="63" spans="2:16" ht="15" customHeight="1" x14ac:dyDescent="0.2">
      <c r="B63" s="464" t="s">
        <v>933</v>
      </c>
      <c r="C63" s="351">
        <v>44</v>
      </c>
      <c r="D63" s="351">
        <v>67</v>
      </c>
      <c r="E63" s="465">
        <f t="shared" si="6"/>
        <v>0.52272727272727271</v>
      </c>
      <c r="I63" s="469"/>
      <c r="J63" s="469"/>
      <c r="K63" s="469"/>
      <c r="L63" s="469"/>
      <c r="M63" s="469"/>
      <c r="N63" s="469"/>
    </row>
    <row r="64" spans="2:16" ht="15" customHeight="1" x14ac:dyDescent="0.2">
      <c r="B64" s="464" t="s">
        <v>39</v>
      </c>
      <c r="C64" s="351">
        <v>58</v>
      </c>
      <c r="D64" s="351">
        <v>66</v>
      </c>
      <c r="E64" s="465">
        <f t="shared" si="6"/>
        <v>0.13793103448275862</v>
      </c>
      <c r="I64" s="469"/>
      <c r="J64" s="469"/>
      <c r="K64" s="469"/>
    </row>
    <row r="65" spans="2:17" ht="15" customHeight="1" x14ac:dyDescent="0.2">
      <c r="B65" s="464" t="s">
        <v>493</v>
      </c>
      <c r="C65" s="351">
        <v>50</v>
      </c>
      <c r="D65" s="351">
        <v>64</v>
      </c>
      <c r="E65" s="465">
        <f t="shared" si="6"/>
        <v>0.28000000000000003</v>
      </c>
      <c r="I65" s="469"/>
      <c r="J65" s="469"/>
      <c r="K65" s="469"/>
    </row>
    <row r="66" spans="2:17" ht="15" customHeight="1" x14ac:dyDescent="0.2">
      <c r="B66" s="464" t="s">
        <v>208</v>
      </c>
      <c r="C66" s="351">
        <v>44</v>
      </c>
      <c r="D66" s="351">
        <v>53</v>
      </c>
      <c r="E66" s="465">
        <f t="shared" si="6"/>
        <v>0.20454545454545456</v>
      </c>
      <c r="I66" s="469"/>
      <c r="J66" s="469"/>
      <c r="K66" s="469"/>
    </row>
    <row r="67" spans="2:17" ht="15" customHeight="1" x14ac:dyDescent="0.2">
      <c r="B67" s="464" t="s">
        <v>934</v>
      </c>
      <c r="C67" s="351">
        <v>42</v>
      </c>
      <c r="D67" s="351">
        <v>60</v>
      </c>
      <c r="E67" s="465">
        <f t="shared" si="6"/>
        <v>0.42857142857142855</v>
      </c>
      <c r="I67" s="469"/>
      <c r="J67" s="469"/>
      <c r="K67" s="469"/>
    </row>
    <row r="68" spans="2:17" ht="15" customHeight="1" x14ac:dyDescent="0.2">
      <c r="K68" s="469"/>
      <c r="L68" s="469"/>
      <c r="M68" s="469"/>
    </row>
    <row r="69" spans="2:17" ht="15" customHeight="1" x14ac:dyDescent="0.2">
      <c r="K69" s="469"/>
      <c r="L69" s="469"/>
      <c r="M69" s="469"/>
    </row>
    <row r="70" spans="2:17" s="246" customFormat="1" ht="15" customHeight="1" x14ac:dyDescent="0.2">
      <c r="B70" s="776" t="s">
        <v>606</v>
      </c>
      <c r="C70" s="776"/>
      <c r="D70" s="776"/>
      <c r="E70" s="776"/>
      <c r="F70" s="776"/>
      <c r="G70" s="776"/>
      <c r="H70" s="776"/>
      <c r="I70" s="776"/>
      <c r="J70" s="776"/>
      <c r="K70" s="776"/>
      <c r="L70" s="776"/>
      <c r="M70" s="776"/>
      <c r="N70" s="776"/>
      <c r="O70" s="776"/>
      <c r="P70" s="776"/>
      <c r="Q70" s="776"/>
    </row>
    <row r="71" spans="2:17" s="246" customFormat="1" ht="15.75" customHeight="1" x14ac:dyDescent="0.2">
      <c r="B71" s="776"/>
      <c r="C71" s="776"/>
      <c r="D71" s="776"/>
      <c r="E71" s="776"/>
      <c r="F71" s="776"/>
      <c r="G71" s="776"/>
      <c r="H71" s="776"/>
      <c r="I71" s="776"/>
      <c r="J71" s="776"/>
      <c r="K71" s="776"/>
      <c r="L71" s="776"/>
      <c r="M71" s="776"/>
      <c r="N71" s="776"/>
      <c r="O71" s="776"/>
      <c r="P71" s="776"/>
      <c r="Q71" s="776"/>
    </row>
    <row r="72" spans="2:17" s="246" customFormat="1" ht="15" thickBot="1" x14ac:dyDescent="0.25">
      <c r="B72" s="777"/>
      <c r="C72" s="777"/>
      <c r="D72" s="777"/>
      <c r="E72" s="777"/>
      <c r="F72" s="777"/>
      <c r="G72" s="777"/>
      <c r="H72" s="777"/>
      <c r="I72" s="777"/>
      <c r="J72" s="777"/>
      <c r="K72" s="777"/>
      <c r="L72" s="777"/>
      <c r="M72" s="777"/>
      <c r="N72" s="777"/>
      <c r="O72" s="777"/>
      <c r="P72" s="777"/>
      <c r="Q72" s="777"/>
    </row>
    <row r="73" spans="2:17" s="246" customFormat="1" x14ac:dyDescent="0.2">
      <c r="B73" s="217"/>
    </row>
    <row r="74" spans="2:17" s="246" customFormat="1" x14ac:dyDescent="0.2">
      <c r="B74" s="217"/>
    </row>
    <row r="75" spans="2:17" s="246" customFormat="1" ht="45" customHeight="1" x14ac:dyDescent="0.3">
      <c r="B75" s="773" t="s">
        <v>986</v>
      </c>
      <c r="C75" s="774"/>
      <c r="D75" s="471"/>
      <c r="E75" s="471"/>
      <c r="F75" s="471"/>
      <c r="G75" s="471"/>
      <c r="H75" s="471"/>
      <c r="I75" s="471"/>
      <c r="L75" s="471"/>
      <c r="M75" s="471"/>
      <c r="N75" s="471"/>
      <c r="O75" s="471"/>
    </row>
    <row r="76" spans="2:17" s="246" customFormat="1" ht="14.25" customHeight="1" x14ac:dyDescent="0.2">
      <c r="B76" s="605" t="s">
        <v>609</v>
      </c>
      <c r="C76" s="671">
        <v>2021</v>
      </c>
      <c r="D76" s="671">
        <v>2022</v>
      </c>
      <c r="E76" s="671" t="s">
        <v>907</v>
      </c>
      <c r="F76" s="671" t="s">
        <v>587</v>
      </c>
      <c r="G76" s="532"/>
      <c r="H76" s="532"/>
      <c r="I76" s="532"/>
    </row>
    <row r="77" spans="2:17" s="246" customFormat="1" ht="15" customHeight="1" thickBot="1" x14ac:dyDescent="0.25">
      <c r="B77" s="606"/>
      <c r="C77" s="775"/>
      <c r="D77" s="775"/>
      <c r="E77" s="734"/>
      <c r="F77" s="734"/>
      <c r="G77" s="532"/>
      <c r="H77" s="532"/>
      <c r="I77" s="532"/>
    </row>
    <row r="78" spans="2:17" s="246" customFormat="1" ht="15" x14ac:dyDescent="0.2">
      <c r="B78" s="461" t="s">
        <v>588</v>
      </c>
      <c r="C78" s="430">
        <v>414</v>
      </c>
      <c r="D78" s="430">
        <v>489</v>
      </c>
      <c r="E78" s="462">
        <f>+(D78-C78)/C78</f>
        <v>0.18115942028985507</v>
      </c>
      <c r="F78" s="536">
        <f>+D78/$D$84</f>
        <v>0.63838120104438645</v>
      </c>
      <c r="G78" s="533">
        <f>D23</f>
        <v>4378</v>
      </c>
      <c r="H78" s="534">
        <v>1</v>
      </c>
      <c r="I78" s="532"/>
      <c r="M78" s="311"/>
      <c r="N78" s="311"/>
    </row>
    <row r="79" spans="2:17" s="246" customFormat="1" ht="15" x14ac:dyDescent="0.2">
      <c r="B79" s="464" t="s">
        <v>589</v>
      </c>
      <c r="C79" s="351">
        <v>107</v>
      </c>
      <c r="D79" s="351">
        <v>122</v>
      </c>
      <c r="E79" s="465">
        <f>+(D79-C79)/C79</f>
        <v>0.14018691588785046</v>
      </c>
      <c r="F79" s="466">
        <f t="shared" ref="F79:F84" si="7">+D79/$D$84</f>
        <v>0.15926892950391644</v>
      </c>
      <c r="G79" s="533">
        <f>D84</f>
        <v>766</v>
      </c>
      <c r="H79" s="534">
        <f>G79/G78</f>
        <v>0.17496573777980814</v>
      </c>
      <c r="I79" s="535">
        <f>H78-H79</f>
        <v>0.82503426222019183</v>
      </c>
      <c r="M79" s="311"/>
      <c r="N79" s="311"/>
    </row>
    <row r="80" spans="2:17" s="246" customFormat="1" ht="15" x14ac:dyDescent="0.2">
      <c r="B80" s="464" t="s">
        <v>590</v>
      </c>
      <c r="C80" s="351">
        <v>45</v>
      </c>
      <c r="D80" s="351">
        <v>72</v>
      </c>
      <c r="E80" s="465">
        <f t="shared" ref="E80:E84" si="8">+(D80-C80)/C80</f>
        <v>0.6</v>
      </c>
      <c r="F80" s="466">
        <f t="shared" si="7"/>
        <v>9.3994778067885115E-2</v>
      </c>
      <c r="G80" s="532"/>
      <c r="H80" s="532" t="s">
        <v>612</v>
      </c>
      <c r="I80" s="532" t="s">
        <v>613</v>
      </c>
      <c r="M80" s="311" t="s">
        <v>610</v>
      </c>
      <c r="N80" s="472">
        <f>C37</f>
        <v>8582</v>
      </c>
    </row>
    <row r="81" spans="2:15" s="246" customFormat="1" ht="15" x14ac:dyDescent="0.2">
      <c r="B81" s="464" t="s">
        <v>591</v>
      </c>
      <c r="C81" s="351">
        <v>63</v>
      </c>
      <c r="D81" s="351">
        <v>54</v>
      </c>
      <c r="E81" s="465">
        <f t="shared" si="8"/>
        <v>-0.14285714285714285</v>
      </c>
      <c r="F81" s="466">
        <f t="shared" si="7"/>
        <v>7.0496083550913843E-2</v>
      </c>
      <c r="G81" s="532"/>
      <c r="H81" s="532"/>
      <c r="I81" s="532"/>
      <c r="M81" s="311" t="s">
        <v>611</v>
      </c>
      <c r="N81" s="472">
        <f>K84</f>
        <v>0</v>
      </c>
    </row>
    <row r="82" spans="2:15" s="246" customFormat="1" ht="15" x14ac:dyDescent="0.2">
      <c r="B82" s="464" t="s">
        <v>592</v>
      </c>
      <c r="C82" s="351">
        <v>12</v>
      </c>
      <c r="D82" s="351">
        <v>28</v>
      </c>
      <c r="E82" s="465">
        <f t="shared" si="8"/>
        <v>1.3333333333333333</v>
      </c>
      <c r="F82" s="466">
        <f t="shared" si="7"/>
        <v>3.6553524804177548E-2</v>
      </c>
      <c r="I82" s="532"/>
      <c r="M82" s="311"/>
      <c r="N82" s="311"/>
    </row>
    <row r="83" spans="2:15" s="246" customFormat="1" ht="15" x14ac:dyDescent="0.2">
      <c r="B83" s="464" t="s">
        <v>614</v>
      </c>
      <c r="C83" s="351">
        <v>0</v>
      </c>
      <c r="D83" s="351">
        <v>1</v>
      </c>
      <c r="E83" s="465" t="e">
        <f t="shared" si="8"/>
        <v>#DIV/0!</v>
      </c>
      <c r="F83" s="466">
        <f t="shared" si="7"/>
        <v>1.3054830287206266E-3</v>
      </c>
      <c r="G83" s="533">
        <f>+C23</f>
        <v>3812</v>
      </c>
      <c r="H83" s="534">
        <v>1</v>
      </c>
      <c r="I83" s="532"/>
      <c r="M83" s="311"/>
      <c r="N83" s="311"/>
    </row>
    <row r="84" spans="2:15" s="246" customFormat="1" ht="18" x14ac:dyDescent="0.2">
      <c r="B84" s="475" t="s">
        <v>164</v>
      </c>
      <c r="C84" s="476">
        <f>SUM(C78:C83)</f>
        <v>641</v>
      </c>
      <c r="D84" s="476">
        <f>SUM(D78:D83)</f>
        <v>766</v>
      </c>
      <c r="E84" s="465">
        <f t="shared" si="8"/>
        <v>0.19500780031201248</v>
      </c>
      <c r="F84" s="536">
        <f t="shared" si="7"/>
        <v>1</v>
      </c>
      <c r="G84" s="297">
        <f>+C84</f>
        <v>641</v>
      </c>
      <c r="H84" s="534">
        <f>G84/G83</f>
        <v>0.16815320041972717</v>
      </c>
      <c r="M84" s="311"/>
      <c r="N84" s="311"/>
    </row>
    <row r="85" spans="2:15" s="246" customFormat="1" x14ac:dyDescent="0.2">
      <c r="B85" s="477" t="s">
        <v>615</v>
      </c>
    </row>
    <row r="86" spans="2:15" s="246" customFormat="1" x14ac:dyDescent="0.2">
      <c r="B86" s="217"/>
    </row>
    <row r="87" spans="2:15" s="246" customFormat="1" x14ac:dyDescent="0.2">
      <c r="B87" s="217"/>
    </row>
    <row r="88" spans="2:15" s="246" customFormat="1" ht="36" hidden="1" customHeight="1" thickBot="1" x14ac:dyDescent="0.35">
      <c r="B88" s="606" t="s">
        <v>616</v>
      </c>
      <c r="C88" s="606"/>
      <c r="D88" s="478" t="s">
        <v>617</v>
      </c>
      <c r="E88" s="217"/>
      <c r="F88" s="217"/>
      <c r="G88" s="471"/>
      <c r="H88" s="471"/>
      <c r="I88" s="471"/>
      <c r="J88" s="471"/>
      <c r="K88" s="605" t="s">
        <v>618</v>
      </c>
      <c r="L88" s="605"/>
      <c r="M88" s="479" t="s">
        <v>617</v>
      </c>
      <c r="N88" s="471"/>
      <c r="O88" s="471"/>
    </row>
    <row r="89" spans="2:15" s="246" customFormat="1" ht="15" hidden="1" x14ac:dyDescent="0.2">
      <c r="B89" s="461" t="s">
        <v>619</v>
      </c>
      <c r="C89" s="430"/>
      <c r="D89" s="480" t="e">
        <f t="shared" ref="D89:D96" si="9">C89/$C$97</f>
        <v>#DIV/0!</v>
      </c>
      <c r="E89" s="217"/>
      <c r="F89" s="217"/>
      <c r="K89" s="461" t="s">
        <v>26</v>
      </c>
      <c r="L89" s="430"/>
      <c r="M89" s="421" t="e">
        <f t="shared" ref="M89:M94" si="10">L89/$L$95</f>
        <v>#DIV/0!</v>
      </c>
    </row>
    <row r="90" spans="2:15" s="246" customFormat="1" ht="15" hidden="1" x14ac:dyDescent="0.2">
      <c r="B90" s="464" t="s">
        <v>620</v>
      </c>
      <c r="C90" s="351"/>
      <c r="D90" s="481" t="e">
        <f t="shared" si="9"/>
        <v>#DIV/0!</v>
      </c>
      <c r="E90" s="217"/>
      <c r="F90" s="217"/>
      <c r="G90" s="311"/>
      <c r="H90" s="311"/>
      <c r="I90" s="311"/>
      <c r="J90" s="311"/>
      <c r="K90" s="464" t="s">
        <v>30</v>
      </c>
      <c r="L90" s="351"/>
      <c r="M90" s="481" t="e">
        <f t="shared" si="10"/>
        <v>#DIV/0!</v>
      </c>
    </row>
    <row r="91" spans="2:15" s="246" customFormat="1" ht="28.5" hidden="1" x14ac:dyDescent="0.2">
      <c r="B91" s="464" t="s">
        <v>621</v>
      </c>
      <c r="C91" s="351"/>
      <c r="D91" s="481" t="e">
        <f t="shared" si="9"/>
        <v>#DIV/0!</v>
      </c>
      <c r="E91" s="217"/>
      <c r="F91" s="217"/>
      <c r="G91" s="311"/>
      <c r="H91" s="311"/>
      <c r="I91" s="311"/>
      <c r="J91" s="311"/>
      <c r="K91" s="464" t="s">
        <v>38</v>
      </c>
      <c r="L91" s="351"/>
      <c r="M91" s="481" t="e">
        <f t="shared" si="10"/>
        <v>#DIV/0!</v>
      </c>
    </row>
    <row r="92" spans="2:15" s="246" customFormat="1" ht="15" hidden="1" x14ac:dyDescent="0.2">
      <c r="B92" s="464" t="s">
        <v>622</v>
      </c>
      <c r="C92" s="351"/>
      <c r="D92" s="481" t="e">
        <f t="shared" si="9"/>
        <v>#DIV/0!</v>
      </c>
      <c r="E92" s="217"/>
      <c r="F92" s="217"/>
      <c r="G92" s="473">
        <v>1</v>
      </c>
      <c r="H92" s="311"/>
      <c r="I92" s="311"/>
      <c r="J92" s="311"/>
      <c r="K92" s="464" t="s">
        <v>40</v>
      </c>
      <c r="L92" s="351"/>
      <c r="M92" s="481" t="e">
        <f t="shared" si="10"/>
        <v>#DIV/0!</v>
      </c>
    </row>
    <row r="93" spans="2:15" s="246" customFormat="1" ht="15" hidden="1" x14ac:dyDescent="0.2">
      <c r="B93" s="464" t="s">
        <v>623</v>
      </c>
      <c r="C93" s="351"/>
      <c r="D93" s="481" t="e">
        <f t="shared" si="9"/>
        <v>#DIV/0!</v>
      </c>
      <c r="E93" s="217"/>
      <c r="F93" s="217"/>
      <c r="G93" s="473">
        <f>N81/N80</f>
        <v>0</v>
      </c>
      <c r="H93" s="474">
        <f>G92-G93</f>
        <v>1</v>
      </c>
      <c r="I93" s="311"/>
      <c r="J93" s="311"/>
      <c r="K93" s="464" t="s">
        <v>487</v>
      </c>
      <c r="L93" s="351"/>
      <c r="M93" s="481" t="e">
        <f t="shared" si="10"/>
        <v>#DIV/0!</v>
      </c>
    </row>
    <row r="94" spans="2:15" s="246" customFormat="1" ht="15" hidden="1" x14ac:dyDescent="0.2">
      <c r="B94" s="464" t="s">
        <v>624</v>
      </c>
      <c r="C94" s="351"/>
      <c r="D94" s="481" t="e">
        <f t="shared" si="9"/>
        <v>#DIV/0!</v>
      </c>
      <c r="E94" s="217"/>
      <c r="F94" s="217"/>
      <c r="G94" s="311" t="s">
        <v>612</v>
      </c>
      <c r="H94" s="311" t="s">
        <v>613</v>
      </c>
      <c r="I94" s="311"/>
      <c r="J94" s="311"/>
      <c r="K94" s="464" t="s">
        <v>190</v>
      </c>
      <c r="L94" s="351"/>
      <c r="M94" s="481" t="e">
        <f t="shared" si="10"/>
        <v>#DIV/0!</v>
      </c>
    </row>
    <row r="95" spans="2:15" s="246" customFormat="1" ht="18" hidden="1" x14ac:dyDescent="0.2">
      <c r="B95" s="464" t="s">
        <v>625</v>
      </c>
      <c r="C95" s="351"/>
      <c r="D95" s="481" t="e">
        <f t="shared" si="9"/>
        <v>#DIV/0!</v>
      </c>
      <c r="E95" s="217"/>
      <c r="F95" s="217"/>
      <c r="G95" s="311"/>
      <c r="H95" s="311"/>
      <c r="I95" s="311"/>
      <c r="J95" s="311"/>
      <c r="K95" s="482" t="s">
        <v>164</v>
      </c>
      <c r="L95" s="296">
        <f>SUM(L89:L94)</f>
        <v>0</v>
      </c>
      <c r="M95" s="217"/>
    </row>
    <row r="96" spans="2:15" s="246" customFormat="1" ht="15" hidden="1" x14ac:dyDescent="0.2">
      <c r="B96" s="464" t="s">
        <v>626</v>
      </c>
      <c r="C96" s="351"/>
      <c r="D96" s="481" t="e">
        <f t="shared" si="9"/>
        <v>#DIV/0!</v>
      </c>
      <c r="E96" s="217"/>
      <c r="F96" s="217"/>
      <c r="G96" s="311"/>
      <c r="H96" s="311"/>
      <c r="I96" s="311"/>
      <c r="J96" s="311"/>
      <c r="K96" s="311"/>
    </row>
    <row r="97" spans="2:12" s="246" customFormat="1" ht="18" hidden="1" x14ac:dyDescent="0.2">
      <c r="B97" s="475" t="s">
        <v>164</v>
      </c>
      <c r="C97" s="296">
        <f>SUM(C89:C96)</f>
        <v>0</v>
      </c>
      <c r="E97" s="217"/>
      <c r="F97" s="217"/>
    </row>
    <row r="98" spans="2:12" s="246" customFormat="1" hidden="1" x14ac:dyDescent="0.2">
      <c r="B98" s="477" t="s">
        <v>627</v>
      </c>
    </row>
    <row r="99" spans="2:12" s="246" customFormat="1" ht="18.75" hidden="1" customHeight="1" x14ac:dyDescent="0.2">
      <c r="B99" s="477" t="s">
        <v>615</v>
      </c>
      <c r="I99" s="217"/>
      <c r="J99" s="217"/>
      <c r="K99" s="217"/>
      <c r="L99" s="217"/>
    </row>
    <row r="100" spans="2:12" s="246" customFormat="1" ht="18.75" hidden="1" customHeight="1" x14ac:dyDescent="0.2">
      <c r="B100" s="217"/>
      <c r="C100" s="217"/>
      <c r="D100" s="217"/>
      <c r="I100" s="217"/>
      <c r="J100" s="217"/>
      <c r="K100" s="217"/>
      <c r="L100" s="217"/>
    </row>
    <row r="101" spans="2:12" s="246" customFormat="1" ht="15" hidden="1" customHeight="1" x14ac:dyDescent="0.2">
      <c r="B101" s="217"/>
    </row>
    <row r="102" spans="2:12" s="246" customFormat="1" ht="21" hidden="1" customHeight="1" x14ac:dyDescent="0.2">
      <c r="B102" s="605" t="s">
        <v>517</v>
      </c>
      <c r="C102" s="605" t="s">
        <v>628</v>
      </c>
      <c r="D102" s="605" t="s">
        <v>629</v>
      </c>
      <c r="E102" s="605" t="s">
        <v>630</v>
      </c>
      <c r="F102" s="605" t="s">
        <v>53</v>
      </c>
    </row>
    <row r="103" spans="2:12" s="246" customFormat="1" ht="21" hidden="1" customHeight="1" thickBot="1" x14ac:dyDescent="0.25">
      <c r="B103" s="606">
        <v>2016</v>
      </c>
      <c r="C103" s="606"/>
      <c r="D103" s="606"/>
      <c r="E103" s="606"/>
      <c r="F103" s="606"/>
    </row>
    <row r="104" spans="2:12" s="246" customFormat="1" ht="17.25" hidden="1" customHeight="1" x14ac:dyDescent="0.2">
      <c r="B104" s="483">
        <v>2017</v>
      </c>
      <c r="C104" s="430">
        <v>971</v>
      </c>
      <c r="D104" s="430">
        <v>2699</v>
      </c>
      <c r="E104" s="430">
        <f>C104+D104</f>
        <v>3670</v>
      </c>
      <c r="F104" s="480"/>
    </row>
    <row r="105" spans="2:12" s="246" customFormat="1" ht="18" hidden="1" customHeight="1" x14ac:dyDescent="0.2">
      <c r="B105" s="484">
        <v>2018</v>
      </c>
      <c r="C105" s="351">
        <v>949</v>
      </c>
      <c r="D105" s="351">
        <v>2819</v>
      </c>
      <c r="E105" s="351">
        <f>C105+D105</f>
        <v>3768</v>
      </c>
      <c r="F105" s="481">
        <f>(E105-E104)/E104</f>
        <v>2.6702997275204358E-2</v>
      </c>
    </row>
    <row r="106" spans="2:12" s="246" customFormat="1" ht="15" hidden="1" x14ac:dyDescent="0.2">
      <c r="B106" s="484">
        <v>2019</v>
      </c>
      <c r="C106" s="351">
        <v>1020</v>
      </c>
      <c r="D106" s="351">
        <v>2535</v>
      </c>
      <c r="E106" s="351">
        <f>C106+D106</f>
        <v>3555</v>
      </c>
      <c r="F106" s="481">
        <f>(E106-E105)/E105</f>
        <v>-5.6528662420382167E-2</v>
      </c>
    </row>
    <row r="107" spans="2:12" s="246" customFormat="1" ht="15" hidden="1" x14ac:dyDescent="0.2">
      <c r="B107" s="484">
        <v>2020</v>
      </c>
      <c r="C107" s="351">
        <v>797</v>
      </c>
      <c r="D107" s="351">
        <v>1217</v>
      </c>
      <c r="E107" s="351">
        <f>C107+D107</f>
        <v>2014</v>
      </c>
      <c r="F107" s="481">
        <f>(E107-E106)/E106</f>
        <v>-0.43347398030942336</v>
      </c>
    </row>
    <row r="108" spans="2:12" s="246" customFormat="1" ht="15" hidden="1" x14ac:dyDescent="0.2">
      <c r="B108" s="484">
        <v>2021</v>
      </c>
      <c r="C108" s="351">
        <v>1176</v>
      </c>
      <c r="D108" s="351">
        <v>1738</v>
      </c>
      <c r="E108" s="351">
        <f>C108+D108</f>
        <v>2914</v>
      </c>
      <c r="F108" s="481">
        <f>(E108-E107)/E107</f>
        <v>0.44687189672293942</v>
      </c>
    </row>
    <row r="109" spans="2:12" s="246" customFormat="1" hidden="1" x14ac:dyDescent="0.2">
      <c r="B109" s="217"/>
    </row>
    <row r="110" spans="2:12" s="246" customFormat="1" hidden="1" x14ac:dyDescent="0.2">
      <c r="B110" s="217"/>
    </row>
    <row r="111" spans="2:12" s="246" customFormat="1" ht="27.75" hidden="1" customHeight="1" thickBot="1" x14ac:dyDescent="0.25">
      <c r="B111" s="605" t="s">
        <v>631</v>
      </c>
      <c r="C111" s="605"/>
      <c r="D111" s="217"/>
      <c r="I111" s="217"/>
      <c r="J111" s="217"/>
      <c r="K111" s="217"/>
      <c r="L111" s="217"/>
    </row>
    <row r="112" spans="2:12" s="246" customFormat="1" ht="15" hidden="1" x14ac:dyDescent="0.2">
      <c r="B112" s="461" t="s">
        <v>632</v>
      </c>
      <c r="C112" s="430"/>
      <c r="D112" s="217"/>
      <c r="I112" s="217"/>
      <c r="J112" s="217"/>
      <c r="K112" s="217"/>
      <c r="L112" s="217"/>
    </row>
    <row r="113" spans="1:20" s="246" customFormat="1" ht="15" hidden="1" x14ac:dyDescent="0.2">
      <c r="B113" s="464" t="s">
        <v>633</v>
      </c>
      <c r="C113" s="351"/>
      <c r="D113" s="217"/>
      <c r="I113" s="217"/>
      <c r="J113" s="217"/>
      <c r="K113" s="217"/>
      <c r="L113" s="217"/>
    </row>
    <row r="114" spans="1:20" s="246" customFormat="1" ht="15" hidden="1" x14ac:dyDescent="0.2">
      <c r="B114" s="464" t="s">
        <v>634</v>
      </c>
      <c r="C114" s="351"/>
      <c r="D114" s="217"/>
      <c r="I114" s="217"/>
      <c r="J114" s="217"/>
      <c r="K114" s="217"/>
      <c r="L114" s="217"/>
    </row>
    <row r="115" spans="1:20" s="246" customFormat="1" ht="15" hidden="1" x14ac:dyDescent="0.2">
      <c r="B115" s="464" t="s">
        <v>635</v>
      </c>
      <c r="C115" s="351"/>
      <c r="D115" s="217"/>
      <c r="I115" s="217"/>
      <c r="J115" s="217"/>
      <c r="K115" s="217"/>
      <c r="L115" s="217"/>
    </row>
    <row r="116" spans="1:20" s="246" customFormat="1" ht="15" hidden="1" x14ac:dyDescent="0.2">
      <c r="B116" s="464" t="s">
        <v>636</v>
      </c>
      <c r="C116" s="351"/>
      <c r="D116" s="217"/>
      <c r="I116" s="217"/>
      <c r="J116" s="217"/>
      <c r="K116" s="217"/>
      <c r="L116" s="217"/>
    </row>
    <row r="117" spans="1:20" s="246" customFormat="1" ht="15" hidden="1" x14ac:dyDescent="0.2">
      <c r="B117" s="464" t="s">
        <v>637</v>
      </c>
      <c r="C117" s="351"/>
      <c r="D117" s="217"/>
      <c r="I117" s="217"/>
      <c r="J117" s="217"/>
      <c r="K117" s="217"/>
      <c r="L117" s="217"/>
    </row>
    <row r="118" spans="1:20" s="246" customFormat="1" ht="15" hidden="1" x14ac:dyDescent="0.2">
      <c r="B118" s="464" t="s">
        <v>638</v>
      </c>
      <c r="C118" s="351"/>
      <c r="D118" s="217"/>
      <c r="I118" s="217"/>
      <c r="J118" s="217"/>
      <c r="K118" s="217"/>
      <c r="L118" s="217"/>
    </row>
    <row r="119" spans="1:20" s="246" customFormat="1" ht="18" hidden="1" x14ac:dyDescent="0.2">
      <c r="B119" s="475" t="s">
        <v>164</v>
      </c>
      <c r="C119" s="296">
        <f>SUM(C112:C118)</f>
        <v>0</v>
      </c>
      <c r="D119" s="217"/>
      <c r="I119" s="217"/>
      <c r="J119" s="217"/>
      <c r="K119" s="217"/>
      <c r="L119" s="217"/>
    </row>
    <row r="120" spans="1:20" s="246" customFormat="1" hidden="1" x14ac:dyDescent="0.2">
      <c r="B120" s="477" t="s">
        <v>615</v>
      </c>
      <c r="D120" s="217"/>
    </row>
    <row r="121" spans="1:20" s="246" customFormat="1" hidden="1" x14ac:dyDescent="0.2">
      <c r="B121" s="217"/>
    </row>
    <row r="122" spans="1:20" s="246" customFormat="1" x14ac:dyDescent="0.2">
      <c r="B122" s="217"/>
    </row>
    <row r="123" spans="1:20" s="246" customFormat="1" x14ac:dyDescent="0.2"/>
    <row r="124" spans="1:20" x14ac:dyDescent="0.2">
      <c r="B124" s="219"/>
      <c r="G124" s="246"/>
      <c r="N124" s="220"/>
      <c r="O124" s="220"/>
      <c r="P124" s="220"/>
      <c r="Q124" s="220"/>
    </row>
    <row r="125" spans="1:20" x14ac:dyDescent="0.2">
      <c r="A125" s="548"/>
      <c r="B125" s="548"/>
      <c r="C125" s="548"/>
      <c r="D125" s="548"/>
      <c r="E125" s="548"/>
      <c r="F125" s="548"/>
      <c r="G125" s="548"/>
      <c r="H125" s="548"/>
      <c r="I125" s="548"/>
      <c r="J125" s="548"/>
      <c r="K125" s="548"/>
      <c r="L125" s="548"/>
      <c r="M125" s="548"/>
      <c r="N125" s="548"/>
      <c r="O125" s="548"/>
      <c r="P125" s="548"/>
      <c r="Q125" s="548"/>
      <c r="R125" s="548"/>
      <c r="S125" s="548"/>
      <c r="T125" s="548"/>
    </row>
    <row r="126" spans="1:20" x14ac:dyDescent="0.2">
      <c r="A126" s="548"/>
      <c r="B126" s="548"/>
      <c r="C126" s="548"/>
      <c r="D126" s="548"/>
      <c r="E126" s="548"/>
      <c r="F126" s="548"/>
      <c r="G126" s="548"/>
      <c r="H126" s="548"/>
      <c r="I126" s="548"/>
      <c r="J126" s="548"/>
      <c r="K126" s="548"/>
      <c r="L126" s="548"/>
      <c r="M126" s="548"/>
      <c r="N126" s="548"/>
      <c r="O126" s="548"/>
      <c r="P126" s="548"/>
      <c r="Q126" s="548"/>
      <c r="R126" s="548"/>
      <c r="S126" s="548"/>
      <c r="T126" s="548"/>
    </row>
    <row r="129" spans="2:9" ht="15.75" customHeight="1" x14ac:dyDescent="0.2"/>
    <row r="130" spans="2:9" ht="15.75" customHeight="1" x14ac:dyDescent="0.2"/>
    <row r="131" spans="2:9" ht="15.75" customHeight="1" x14ac:dyDescent="0.2"/>
    <row r="143" spans="2:9" ht="15" customHeight="1" x14ac:dyDescent="0.2">
      <c r="B143" s="771"/>
      <c r="C143" s="771"/>
      <c r="D143" s="771"/>
      <c r="E143" s="771"/>
      <c r="F143" s="771"/>
      <c r="G143" s="771"/>
      <c r="H143" s="771"/>
      <c r="I143" s="771"/>
    </row>
    <row r="144" spans="2:9" x14ac:dyDescent="0.2">
      <c r="B144" s="771"/>
      <c r="C144" s="771"/>
      <c r="D144" s="771"/>
      <c r="E144" s="771"/>
      <c r="F144" s="771"/>
      <c r="G144" s="771"/>
      <c r="H144" s="771"/>
      <c r="I144" s="771"/>
    </row>
    <row r="145" spans="2:9" x14ac:dyDescent="0.2">
      <c r="B145" s="771"/>
      <c r="C145" s="771"/>
      <c r="D145" s="771"/>
      <c r="E145" s="771"/>
      <c r="F145" s="771"/>
      <c r="G145" s="771"/>
      <c r="H145" s="771"/>
      <c r="I145" s="771"/>
    </row>
    <row r="146" spans="2:9" x14ac:dyDescent="0.2">
      <c r="B146" s="771"/>
      <c r="C146" s="771"/>
      <c r="D146" s="771"/>
      <c r="E146" s="771"/>
      <c r="F146" s="771"/>
      <c r="G146" s="771"/>
      <c r="H146" s="771"/>
      <c r="I146" s="771"/>
    </row>
    <row r="147" spans="2:9" x14ac:dyDescent="0.2">
      <c r="B147" s="771"/>
      <c r="C147" s="771"/>
      <c r="D147" s="771"/>
      <c r="E147" s="771"/>
      <c r="F147" s="771"/>
      <c r="G147" s="771"/>
      <c r="H147" s="771"/>
      <c r="I147" s="771"/>
    </row>
    <row r="148" spans="2:9" x14ac:dyDescent="0.2">
      <c r="B148" s="771"/>
      <c r="C148" s="771"/>
      <c r="D148" s="771"/>
      <c r="E148" s="771"/>
      <c r="F148" s="771"/>
      <c r="G148" s="771"/>
      <c r="H148" s="771"/>
      <c r="I148" s="771"/>
    </row>
    <row r="149" spans="2:9" x14ac:dyDescent="0.2">
      <c r="B149" s="771"/>
      <c r="C149" s="771"/>
      <c r="D149" s="771"/>
      <c r="E149" s="771"/>
      <c r="F149" s="771"/>
      <c r="G149" s="771"/>
      <c r="H149" s="771"/>
      <c r="I149" s="771"/>
    </row>
    <row r="150" spans="2:9" x14ac:dyDescent="0.2">
      <c r="B150" s="771"/>
      <c r="C150" s="771"/>
      <c r="D150" s="771"/>
      <c r="E150" s="771"/>
      <c r="F150" s="771"/>
      <c r="G150" s="771"/>
      <c r="H150" s="771"/>
      <c r="I150" s="771"/>
    </row>
    <row r="151" spans="2:9" x14ac:dyDescent="0.2">
      <c r="B151" s="771"/>
      <c r="C151" s="771"/>
      <c r="D151" s="771"/>
      <c r="E151" s="771"/>
      <c r="F151" s="771"/>
      <c r="G151" s="771"/>
      <c r="H151" s="771"/>
      <c r="I151" s="771"/>
    </row>
    <row r="152" spans="2:9" x14ac:dyDescent="0.2">
      <c r="B152" s="771"/>
      <c r="C152" s="771"/>
      <c r="D152" s="771"/>
      <c r="E152" s="771"/>
      <c r="F152" s="771"/>
      <c r="G152" s="771"/>
      <c r="H152" s="771"/>
      <c r="I152" s="771"/>
    </row>
    <row r="153" spans="2:9" x14ac:dyDescent="0.2">
      <c r="B153" s="771"/>
      <c r="C153" s="771"/>
      <c r="D153" s="771"/>
      <c r="E153" s="771"/>
      <c r="F153" s="771"/>
      <c r="G153" s="771"/>
      <c r="H153" s="771"/>
      <c r="I153" s="771"/>
    </row>
    <row r="178" hidden="1" x14ac:dyDescent="0.2"/>
    <row r="179" hidden="1" x14ac:dyDescent="0.2"/>
    <row r="180" hidden="1" x14ac:dyDescent="0.2"/>
    <row r="181" hidden="1" x14ac:dyDescent="0.2"/>
    <row r="182" hidden="1" x14ac:dyDescent="0.2"/>
  </sheetData>
  <sheetProtection algorithmName="SHA-512" hashValue="i4uXYNeld4u5i7x7T0xOsWkoZJrI83On3g+mO7u+KrTUkyJci1EIpuiqRw8GC3+frjuas7v2055MOBej9xdpIQ==" saltValue="7HtDv7FfIQ4BbtihXz1Aew==" spinCount="100000" sheet="1" objects="1" scenarios="1" selectLockedCells="1" selectUnlockedCells="1"/>
  <mergeCells count="37">
    <mergeCell ref="F28:F29"/>
    <mergeCell ref="A1:T2"/>
    <mergeCell ref="C14:C15"/>
    <mergeCell ref="B14:B15"/>
    <mergeCell ref="F14:F15"/>
    <mergeCell ref="D14:D15"/>
    <mergeCell ref="E14:E15"/>
    <mergeCell ref="D28:D29"/>
    <mergeCell ref="E28:E29"/>
    <mergeCell ref="B28:B29"/>
    <mergeCell ref="C28:C29"/>
    <mergeCell ref="B5:I12"/>
    <mergeCell ref="B70:Q72"/>
    <mergeCell ref="B102:B103"/>
    <mergeCell ref="E41:E42"/>
    <mergeCell ref="E57:E58"/>
    <mergeCell ref="A125:T126"/>
    <mergeCell ref="B41:B42"/>
    <mergeCell ref="C41:C42"/>
    <mergeCell ref="D41:D42"/>
    <mergeCell ref="C102:C103"/>
    <mergeCell ref="D102:D103"/>
    <mergeCell ref="E102:E103"/>
    <mergeCell ref="F102:F103"/>
    <mergeCell ref="B111:C111"/>
    <mergeCell ref="B57:B58"/>
    <mergeCell ref="C57:C58"/>
    <mergeCell ref="D57:D58"/>
    <mergeCell ref="B75:C75"/>
    <mergeCell ref="B88:C88"/>
    <mergeCell ref="K88:L88"/>
    <mergeCell ref="B143:I153"/>
    <mergeCell ref="B76:B77"/>
    <mergeCell ref="D76:D77"/>
    <mergeCell ref="C76:C77"/>
    <mergeCell ref="E76:E77"/>
    <mergeCell ref="F76:F77"/>
  </mergeCells>
  <conditionalFormatting sqref="E16:E23">
    <cfRule type="cellIs" dxfId="24" priority="91" operator="greaterThan">
      <formula>0</formula>
    </cfRule>
  </conditionalFormatting>
  <conditionalFormatting sqref="E30:E37">
    <cfRule type="cellIs" dxfId="23" priority="74" operator="greaterThan">
      <formula>0</formula>
    </cfRule>
  </conditionalFormatting>
  <conditionalFormatting sqref="E43:E54">
    <cfRule type="cellIs" dxfId="22" priority="3" operator="greaterThan">
      <formula>0</formula>
    </cfRule>
  </conditionalFormatting>
  <conditionalFormatting sqref="E59:E67">
    <cfRule type="cellIs" dxfId="21" priority="2" operator="greaterThan">
      <formula>0</formula>
    </cfRule>
  </conditionalFormatting>
  <conditionalFormatting sqref="E78:E84">
    <cfRule type="cellIs" dxfId="20" priority="1" operator="greaterThan">
      <formula>0</formula>
    </cfRule>
  </conditionalFormatting>
  <pageMargins left="0.7" right="0.7" top="0.75" bottom="0.75" header="0.3" footer="0.3"/>
  <pageSetup orientation="portrait" r:id="rId1"/>
  <ignoredErrors>
    <ignoredError sqref="C23 C84:D84"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1"/>
  <sheetViews>
    <sheetView showGridLines="0" workbookViewId="0">
      <selection activeCell="J15" sqref="J15"/>
    </sheetView>
  </sheetViews>
  <sheetFormatPr baseColWidth="10" defaultColWidth="11.42578125" defaultRowHeight="15" x14ac:dyDescent="0.25"/>
  <cols>
    <col min="1" max="1" width="35.42578125" customWidth="1"/>
  </cols>
  <sheetData>
    <row r="4" spans="1:14" ht="21" x14ac:dyDescent="0.35">
      <c r="A4" s="780" t="s">
        <v>639</v>
      </c>
      <c r="B4" s="780"/>
      <c r="C4" s="780"/>
      <c r="D4" s="780"/>
      <c r="E4" s="780"/>
      <c r="F4" s="780"/>
      <c r="G4" s="780"/>
      <c r="H4" s="780"/>
      <c r="I4" s="780"/>
      <c r="J4" s="780"/>
      <c r="K4" s="780"/>
      <c r="L4" s="780"/>
      <c r="M4" s="780"/>
      <c r="N4" s="780"/>
    </row>
    <row r="5" spans="1:14" x14ac:dyDescent="0.25">
      <c r="A5" s="781" t="s">
        <v>640</v>
      </c>
      <c r="B5" s="778" t="s">
        <v>641</v>
      </c>
      <c r="C5" s="778" t="s">
        <v>642</v>
      </c>
      <c r="D5" s="778" t="s">
        <v>643</v>
      </c>
      <c r="E5" s="778" t="s">
        <v>644</v>
      </c>
      <c r="F5" s="778" t="s">
        <v>645</v>
      </c>
      <c r="G5" s="778" t="s">
        <v>646</v>
      </c>
      <c r="H5" s="778" t="s">
        <v>647</v>
      </c>
      <c r="I5" s="778" t="s">
        <v>648</v>
      </c>
      <c r="J5" s="778" t="s">
        <v>649</v>
      </c>
      <c r="K5" s="778" t="s">
        <v>650</v>
      </c>
      <c r="L5" s="778" t="s">
        <v>651</v>
      </c>
      <c r="M5" s="778" t="s">
        <v>652</v>
      </c>
      <c r="N5" s="778" t="s">
        <v>164</v>
      </c>
    </row>
    <row r="6" spans="1:14" ht="15.75" thickBot="1" x14ac:dyDescent="0.3">
      <c r="A6" s="782"/>
      <c r="B6" s="779"/>
      <c r="C6" s="779"/>
      <c r="D6" s="779"/>
      <c r="E6" s="779"/>
      <c r="F6" s="779"/>
      <c r="G6" s="779"/>
      <c r="H6" s="779"/>
      <c r="I6" s="779"/>
      <c r="J6" s="779"/>
      <c r="K6" s="779"/>
      <c r="L6" s="779"/>
      <c r="M6" s="779"/>
      <c r="N6" s="779"/>
    </row>
    <row r="7" spans="1:14" ht="18" x14ac:dyDescent="0.25">
      <c r="A7" s="203" t="s">
        <v>588</v>
      </c>
      <c r="B7" s="202"/>
      <c r="C7" s="202"/>
      <c r="D7" s="202"/>
      <c r="E7" s="202"/>
      <c r="F7" s="202"/>
      <c r="G7" s="202"/>
      <c r="H7" s="202"/>
      <c r="I7" s="202"/>
      <c r="J7" s="202"/>
      <c r="K7" s="202"/>
      <c r="L7" s="202"/>
      <c r="M7" s="202"/>
      <c r="N7" s="202">
        <f t="shared" ref="N7:N12" si="0">SUM(B7:M7)</f>
        <v>0</v>
      </c>
    </row>
    <row r="8" spans="1:14" ht="18" x14ac:dyDescent="0.25">
      <c r="A8" s="204" t="s">
        <v>589</v>
      </c>
      <c r="B8" s="185"/>
      <c r="C8" s="185"/>
      <c r="D8" s="185"/>
      <c r="E8" s="185"/>
      <c r="F8" s="185"/>
      <c r="G8" s="185"/>
      <c r="H8" s="185"/>
      <c r="I8" s="185"/>
      <c r="J8" s="185"/>
      <c r="K8" s="185"/>
      <c r="L8" s="185"/>
      <c r="M8" s="185"/>
      <c r="N8" s="185">
        <f t="shared" si="0"/>
        <v>0</v>
      </c>
    </row>
    <row r="9" spans="1:14" ht="18" x14ac:dyDescent="0.25">
      <c r="A9" s="204" t="s">
        <v>590</v>
      </c>
      <c r="B9" s="185"/>
      <c r="C9" s="185"/>
      <c r="D9" s="185"/>
      <c r="E9" s="185"/>
      <c r="F9" s="185"/>
      <c r="G9" s="185"/>
      <c r="H9" s="185"/>
      <c r="I9" s="185"/>
      <c r="J9" s="185"/>
      <c r="K9" s="185"/>
      <c r="L9" s="185"/>
      <c r="M9" s="185"/>
      <c r="N9" s="185">
        <f t="shared" si="0"/>
        <v>0</v>
      </c>
    </row>
    <row r="10" spans="1:14" ht="18" x14ac:dyDescent="0.25">
      <c r="A10" s="204" t="s">
        <v>591</v>
      </c>
      <c r="B10" s="185"/>
      <c r="C10" s="185"/>
      <c r="D10" s="185"/>
      <c r="E10" s="185"/>
      <c r="F10" s="185"/>
      <c r="G10" s="185"/>
      <c r="H10" s="185"/>
      <c r="I10" s="185"/>
      <c r="J10" s="185"/>
      <c r="K10" s="185"/>
      <c r="L10" s="185"/>
      <c r="M10" s="185"/>
      <c r="N10" s="185">
        <f t="shared" si="0"/>
        <v>0</v>
      </c>
    </row>
    <row r="11" spans="1:14" ht="18" x14ac:dyDescent="0.25">
      <c r="A11" s="204" t="s">
        <v>592</v>
      </c>
      <c r="B11" s="185"/>
      <c r="C11" s="185"/>
      <c r="D11" s="185"/>
      <c r="E11" s="185"/>
      <c r="F11" s="185"/>
      <c r="G11" s="185"/>
      <c r="H11" s="185"/>
      <c r="I11" s="185"/>
      <c r="J11" s="185"/>
      <c r="K11" s="185"/>
      <c r="L11" s="185"/>
      <c r="M11" s="185"/>
      <c r="N11" s="185">
        <f t="shared" si="0"/>
        <v>0</v>
      </c>
    </row>
    <row r="12" spans="1:14" ht="18" x14ac:dyDescent="0.25">
      <c r="A12" s="204" t="s">
        <v>614</v>
      </c>
      <c r="B12" s="185"/>
      <c r="C12" s="185"/>
      <c r="D12" s="185"/>
      <c r="E12" s="185"/>
      <c r="F12" s="185"/>
      <c r="G12" s="185"/>
      <c r="H12" s="185"/>
      <c r="I12" s="185"/>
      <c r="J12" s="185"/>
      <c r="K12" s="185"/>
      <c r="L12" s="185"/>
      <c r="M12" s="185"/>
      <c r="N12" s="185">
        <f t="shared" si="0"/>
        <v>0</v>
      </c>
    </row>
    <row r="13" spans="1:14" ht="18.75" x14ac:dyDescent="0.25">
      <c r="A13" s="206" t="s">
        <v>164</v>
      </c>
      <c r="B13" s="201">
        <f>SUM(B7:B12)</f>
        <v>0</v>
      </c>
      <c r="C13" s="201">
        <f t="shared" ref="C13:N13" si="1">SUM(C7:C12)</f>
        <v>0</v>
      </c>
      <c r="D13" s="201">
        <f t="shared" si="1"/>
        <v>0</v>
      </c>
      <c r="E13" s="201">
        <f t="shared" si="1"/>
        <v>0</v>
      </c>
      <c r="F13" s="201">
        <f t="shared" si="1"/>
        <v>0</v>
      </c>
      <c r="G13" s="201">
        <f t="shared" si="1"/>
        <v>0</v>
      </c>
      <c r="H13" s="201">
        <f t="shared" si="1"/>
        <v>0</v>
      </c>
      <c r="I13" s="201">
        <f t="shared" si="1"/>
        <v>0</v>
      </c>
      <c r="J13" s="201">
        <f t="shared" si="1"/>
        <v>0</v>
      </c>
      <c r="K13" s="201">
        <f t="shared" si="1"/>
        <v>0</v>
      </c>
      <c r="L13" s="201">
        <f t="shared" si="1"/>
        <v>0</v>
      </c>
      <c r="M13" s="201">
        <f t="shared" si="1"/>
        <v>0</v>
      </c>
      <c r="N13" s="205">
        <f t="shared" si="1"/>
        <v>0</v>
      </c>
    </row>
    <row r="14" spans="1:14" x14ac:dyDescent="0.25">
      <c r="A14" s="207" t="s">
        <v>615</v>
      </c>
    </row>
    <row r="15" spans="1:14" x14ac:dyDescent="0.25">
      <c r="A15" s="1"/>
    </row>
    <row r="16" spans="1:14" ht="21" x14ac:dyDescent="0.35">
      <c r="A16" s="780" t="s">
        <v>653</v>
      </c>
      <c r="B16" s="780"/>
      <c r="C16" s="780"/>
      <c r="D16" s="780"/>
      <c r="E16" s="780"/>
      <c r="F16" s="780"/>
      <c r="G16" s="780"/>
      <c r="H16" s="780"/>
      <c r="I16" s="780"/>
      <c r="J16" s="780"/>
      <c r="K16" s="780"/>
      <c r="L16" s="780"/>
      <c r="M16" s="780"/>
      <c r="N16" s="780"/>
    </row>
    <row r="17" spans="1:14" x14ac:dyDescent="0.25">
      <c r="A17" s="781" t="s">
        <v>640</v>
      </c>
      <c r="B17" s="778" t="s">
        <v>641</v>
      </c>
      <c r="C17" s="778" t="s">
        <v>642</v>
      </c>
      <c r="D17" s="778" t="s">
        <v>643</v>
      </c>
      <c r="E17" s="778" t="s">
        <v>644</v>
      </c>
      <c r="F17" s="778" t="s">
        <v>645</v>
      </c>
      <c r="G17" s="778" t="s">
        <v>646</v>
      </c>
      <c r="H17" s="778" t="s">
        <v>647</v>
      </c>
      <c r="I17" s="778" t="s">
        <v>648</v>
      </c>
      <c r="J17" s="778" t="s">
        <v>649</v>
      </c>
      <c r="K17" s="778" t="s">
        <v>650</v>
      </c>
      <c r="L17" s="778" t="s">
        <v>651</v>
      </c>
      <c r="M17" s="778" t="s">
        <v>652</v>
      </c>
      <c r="N17" s="778" t="s">
        <v>164</v>
      </c>
    </row>
    <row r="18" spans="1:14" ht="15.75" thickBot="1" x14ac:dyDescent="0.3">
      <c r="A18" s="782"/>
      <c r="B18" s="779"/>
      <c r="C18" s="779"/>
      <c r="D18" s="779"/>
      <c r="E18" s="779"/>
      <c r="F18" s="779"/>
      <c r="G18" s="779"/>
      <c r="H18" s="779"/>
      <c r="I18" s="779"/>
      <c r="J18" s="779"/>
      <c r="K18" s="779"/>
      <c r="L18" s="779"/>
      <c r="M18" s="779"/>
      <c r="N18" s="779"/>
    </row>
    <row r="19" spans="1:14" ht="18" x14ac:dyDescent="0.25">
      <c r="A19" s="203" t="s">
        <v>588</v>
      </c>
      <c r="B19" s="202"/>
      <c r="C19" s="202"/>
      <c r="D19" s="202"/>
      <c r="E19" s="202"/>
      <c r="F19" s="202"/>
      <c r="G19" s="202"/>
      <c r="H19" s="202"/>
      <c r="I19" s="202"/>
      <c r="J19" s="202"/>
      <c r="K19" s="202"/>
      <c r="L19" s="202"/>
      <c r="M19" s="202"/>
      <c r="N19" s="202">
        <f t="shared" ref="N19:N24" si="2">SUM(B19:M19)</f>
        <v>0</v>
      </c>
    </row>
    <row r="20" spans="1:14" ht="18" x14ac:dyDescent="0.25">
      <c r="A20" s="204" t="s">
        <v>589</v>
      </c>
      <c r="B20" s="185"/>
      <c r="C20" s="185"/>
      <c r="D20" s="185"/>
      <c r="E20" s="185"/>
      <c r="F20" s="185"/>
      <c r="G20" s="185"/>
      <c r="H20" s="185"/>
      <c r="I20" s="185"/>
      <c r="J20" s="185"/>
      <c r="K20" s="185"/>
      <c r="L20" s="185"/>
      <c r="M20" s="185"/>
      <c r="N20" s="185">
        <f t="shared" si="2"/>
        <v>0</v>
      </c>
    </row>
    <row r="21" spans="1:14" ht="18" x14ac:dyDescent="0.25">
      <c r="A21" s="204" t="s">
        <v>590</v>
      </c>
      <c r="B21" s="185"/>
      <c r="C21" s="185"/>
      <c r="D21" s="185"/>
      <c r="E21" s="185"/>
      <c r="F21" s="185"/>
      <c r="G21" s="185"/>
      <c r="H21" s="185"/>
      <c r="I21" s="185"/>
      <c r="J21" s="185"/>
      <c r="K21" s="185"/>
      <c r="L21" s="185"/>
      <c r="M21" s="185"/>
      <c r="N21" s="185">
        <f t="shared" si="2"/>
        <v>0</v>
      </c>
    </row>
    <row r="22" spans="1:14" ht="18" x14ac:dyDescent="0.25">
      <c r="A22" s="204" t="s">
        <v>591</v>
      </c>
      <c r="B22" s="185"/>
      <c r="C22" s="185"/>
      <c r="D22" s="185"/>
      <c r="E22" s="185"/>
      <c r="F22" s="185"/>
      <c r="G22" s="185"/>
      <c r="H22" s="185"/>
      <c r="I22" s="185"/>
      <c r="J22" s="185"/>
      <c r="K22" s="185"/>
      <c r="L22" s="185"/>
      <c r="M22" s="185"/>
      <c r="N22" s="185">
        <f t="shared" si="2"/>
        <v>0</v>
      </c>
    </row>
    <row r="23" spans="1:14" ht="18" x14ac:dyDescent="0.25">
      <c r="A23" s="204" t="s">
        <v>592</v>
      </c>
      <c r="B23" s="185"/>
      <c r="C23" s="185"/>
      <c r="D23" s="185"/>
      <c r="E23" s="185"/>
      <c r="F23" s="185"/>
      <c r="G23" s="185"/>
      <c r="H23" s="185"/>
      <c r="I23" s="185"/>
      <c r="J23" s="185"/>
      <c r="K23" s="185"/>
      <c r="L23" s="185"/>
      <c r="M23" s="185"/>
      <c r="N23" s="185">
        <f t="shared" si="2"/>
        <v>0</v>
      </c>
    </row>
    <row r="24" spans="1:14" ht="18" x14ac:dyDescent="0.25">
      <c r="A24" s="204" t="s">
        <v>614</v>
      </c>
      <c r="B24" s="185"/>
      <c r="C24" s="185"/>
      <c r="D24" s="185"/>
      <c r="E24" s="185"/>
      <c r="F24" s="185"/>
      <c r="G24" s="185"/>
      <c r="H24" s="185"/>
      <c r="I24" s="185"/>
      <c r="J24" s="185"/>
      <c r="K24" s="185"/>
      <c r="L24" s="185"/>
      <c r="M24" s="185"/>
      <c r="N24" s="185">
        <f t="shared" si="2"/>
        <v>0</v>
      </c>
    </row>
    <row r="25" spans="1:14" ht="18.75" x14ac:dyDescent="0.25">
      <c r="A25" s="206" t="s">
        <v>164</v>
      </c>
      <c r="B25" s="201">
        <f>SUM(B19:B24)</f>
        <v>0</v>
      </c>
      <c r="C25" s="201">
        <f t="shared" ref="C25:N25" si="3">SUM(C19:C24)</f>
        <v>0</v>
      </c>
      <c r="D25" s="201">
        <f t="shared" si="3"/>
        <v>0</v>
      </c>
      <c r="E25" s="201">
        <f t="shared" si="3"/>
        <v>0</v>
      </c>
      <c r="F25" s="201">
        <f t="shared" si="3"/>
        <v>0</v>
      </c>
      <c r="G25" s="201">
        <f t="shared" si="3"/>
        <v>0</v>
      </c>
      <c r="H25" s="201">
        <f t="shared" si="3"/>
        <v>0</v>
      </c>
      <c r="I25" s="201">
        <f t="shared" si="3"/>
        <v>0</v>
      </c>
      <c r="J25" s="201">
        <f t="shared" si="3"/>
        <v>0</v>
      </c>
      <c r="K25" s="201">
        <f t="shared" si="3"/>
        <v>0</v>
      </c>
      <c r="L25" s="201">
        <f t="shared" si="3"/>
        <v>0</v>
      </c>
      <c r="M25" s="201">
        <f t="shared" si="3"/>
        <v>0</v>
      </c>
      <c r="N25" s="205">
        <f t="shared" si="3"/>
        <v>0</v>
      </c>
    </row>
    <row r="26" spans="1:14" ht="18.75" x14ac:dyDescent="0.25">
      <c r="A26" s="208"/>
      <c r="B26" s="209"/>
      <c r="C26" s="209"/>
      <c r="D26" s="209"/>
      <c r="E26" s="209"/>
      <c r="F26" s="209"/>
      <c r="G26" s="209"/>
      <c r="H26" s="209"/>
      <c r="I26" s="209"/>
      <c r="J26" s="209"/>
      <c r="K26" s="209"/>
      <c r="L26" s="209"/>
      <c r="M26" s="209"/>
      <c r="N26" s="210"/>
    </row>
    <row r="27" spans="1:14" ht="18.75" x14ac:dyDescent="0.25">
      <c r="A27" s="208"/>
      <c r="B27" s="209"/>
      <c r="C27" s="209"/>
      <c r="D27" s="209"/>
      <c r="E27" s="209"/>
      <c r="F27" s="209"/>
      <c r="G27" s="209"/>
      <c r="H27" s="209"/>
      <c r="I27" s="209"/>
      <c r="J27" s="209"/>
      <c r="K27" s="209"/>
      <c r="L27" s="209"/>
      <c r="M27" s="209"/>
      <c r="N27" s="210"/>
    </row>
    <row r="28" spans="1:14" ht="18.75" x14ac:dyDescent="0.25">
      <c r="A28" s="208"/>
      <c r="B28" s="209"/>
      <c r="C28" s="209"/>
      <c r="D28" s="209"/>
      <c r="E28" s="209"/>
      <c r="F28" s="209"/>
      <c r="G28" s="209"/>
      <c r="H28" s="209"/>
      <c r="I28" s="209"/>
      <c r="J28" s="209"/>
      <c r="K28" s="209"/>
      <c r="L28" s="209"/>
      <c r="M28" s="209"/>
      <c r="N28" s="210"/>
    </row>
    <row r="29" spans="1:14" ht="18.75" x14ac:dyDescent="0.25">
      <c r="A29" s="208"/>
      <c r="B29" s="209"/>
      <c r="C29" s="209"/>
      <c r="D29" s="209"/>
      <c r="E29" s="209"/>
      <c r="F29" s="209"/>
      <c r="G29" s="209"/>
      <c r="H29" s="209"/>
      <c r="I29" s="209"/>
      <c r="J29" s="209"/>
      <c r="K29" s="209"/>
      <c r="L29" s="209"/>
      <c r="M29" s="209"/>
      <c r="N29" s="210"/>
    </row>
    <row r="30" spans="1:14" ht="21" x14ac:dyDescent="0.35">
      <c r="A30" s="780" t="s">
        <v>607</v>
      </c>
      <c r="B30" s="780"/>
      <c r="C30" s="780"/>
      <c r="D30" s="780"/>
      <c r="E30" s="780"/>
      <c r="F30" s="780"/>
      <c r="G30" s="780"/>
      <c r="H30" s="780"/>
      <c r="I30" s="780"/>
      <c r="J30" s="780"/>
      <c r="K30" s="780"/>
      <c r="L30" s="780"/>
      <c r="M30" s="780"/>
      <c r="N30" s="780"/>
    </row>
    <row r="31" spans="1:14" x14ac:dyDescent="0.25">
      <c r="A31" s="781" t="s">
        <v>640</v>
      </c>
      <c r="B31" s="778" t="s">
        <v>641</v>
      </c>
      <c r="C31" s="778" t="s">
        <v>642</v>
      </c>
      <c r="D31" s="778" t="s">
        <v>643</v>
      </c>
      <c r="E31" s="778" t="s">
        <v>644</v>
      </c>
      <c r="F31" s="778" t="s">
        <v>645</v>
      </c>
      <c r="G31" s="778" t="s">
        <v>646</v>
      </c>
      <c r="H31" s="778" t="s">
        <v>647</v>
      </c>
      <c r="I31" s="778" t="s">
        <v>648</v>
      </c>
      <c r="J31" s="778" t="s">
        <v>649</v>
      </c>
      <c r="K31" s="778" t="s">
        <v>650</v>
      </c>
      <c r="L31" s="778" t="s">
        <v>651</v>
      </c>
      <c r="M31" s="778" t="s">
        <v>652</v>
      </c>
      <c r="N31" s="778" t="s">
        <v>164</v>
      </c>
    </row>
    <row r="32" spans="1:14" ht="15.75" thickBot="1" x14ac:dyDescent="0.3">
      <c r="A32" s="782"/>
      <c r="B32" s="779"/>
      <c r="C32" s="779"/>
      <c r="D32" s="779"/>
      <c r="E32" s="779"/>
      <c r="F32" s="779"/>
      <c r="G32" s="779"/>
      <c r="H32" s="779"/>
      <c r="I32" s="779"/>
      <c r="J32" s="779"/>
      <c r="K32" s="779"/>
      <c r="L32" s="779"/>
      <c r="M32" s="779"/>
      <c r="N32" s="779"/>
    </row>
    <row r="33" spans="1:14" ht="18" x14ac:dyDescent="0.25">
      <c r="A33" s="203" t="s">
        <v>588</v>
      </c>
      <c r="B33" s="202">
        <v>67</v>
      </c>
      <c r="C33" s="202">
        <v>60</v>
      </c>
      <c r="D33" s="202">
        <v>59</v>
      </c>
      <c r="E33" s="202">
        <v>58</v>
      </c>
      <c r="F33" s="202">
        <v>43</v>
      </c>
      <c r="G33" s="202">
        <v>63</v>
      </c>
      <c r="H33" s="202">
        <v>82</v>
      </c>
      <c r="I33" s="202">
        <v>65</v>
      </c>
      <c r="J33" s="202">
        <v>69</v>
      </c>
      <c r="K33" s="202">
        <v>69</v>
      </c>
      <c r="L33" s="202">
        <v>53</v>
      </c>
      <c r="M33" s="202">
        <v>60</v>
      </c>
      <c r="N33" s="202">
        <v>748</v>
      </c>
    </row>
    <row r="34" spans="1:14" ht="18" x14ac:dyDescent="0.25">
      <c r="A34" s="204" t="s">
        <v>589</v>
      </c>
      <c r="B34" s="185">
        <v>11</v>
      </c>
      <c r="C34" s="185">
        <v>16</v>
      </c>
      <c r="D34" s="185">
        <v>14</v>
      </c>
      <c r="E34" s="185">
        <v>25</v>
      </c>
      <c r="F34" s="185">
        <v>10</v>
      </c>
      <c r="G34" s="185">
        <v>16</v>
      </c>
      <c r="H34" s="185">
        <v>24</v>
      </c>
      <c r="I34" s="185">
        <v>13</v>
      </c>
      <c r="J34" s="185">
        <v>15</v>
      </c>
      <c r="K34" s="185">
        <v>19</v>
      </c>
      <c r="L34" s="185">
        <v>18</v>
      </c>
      <c r="M34" s="185">
        <v>20</v>
      </c>
      <c r="N34" s="185">
        <v>201</v>
      </c>
    </row>
    <row r="35" spans="1:14" ht="18" x14ac:dyDescent="0.25">
      <c r="A35" s="204" t="s">
        <v>590</v>
      </c>
      <c r="B35" s="185">
        <v>6</v>
      </c>
      <c r="C35" s="185">
        <v>8</v>
      </c>
      <c r="D35" s="185">
        <v>6</v>
      </c>
      <c r="E35" s="185">
        <v>6</v>
      </c>
      <c r="F35" s="185">
        <v>3</v>
      </c>
      <c r="G35" s="185">
        <v>6</v>
      </c>
      <c r="H35" s="185">
        <v>7</v>
      </c>
      <c r="I35" s="185">
        <v>7</v>
      </c>
      <c r="J35" s="185">
        <v>5</v>
      </c>
      <c r="K35" s="185">
        <v>6</v>
      </c>
      <c r="L35" s="185">
        <v>8</v>
      </c>
      <c r="M35" s="185">
        <v>11</v>
      </c>
      <c r="N35" s="185">
        <v>79</v>
      </c>
    </row>
    <row r="36" spans="1:14" ht="18" x14ac:dyDescent="0.25">
      <c r="A36" s="204" t="s">
        <v>591</v>
      </c>
      <c r="B36" s="185">
        <v>11</v>
      </c>
      <c r="C36" s="185">
        <v>11</v>
      </c>
      <c r="D36" s="185">
        <v>7</v>
      </c>
      <c r="E36" s="185">
        <v>5</v>
      </c>
      <c r="F36" s="185">
        <v>9</v>
      </c>
      <c r="G36" s="185">
        <v>14</v>
      </c>
      <c r="H36" s="185">
        <v>9</v>
      </c>
      <c r="I36" s="185">
        <v>11</v>
      </c>
      <c r="J36" s="185">
        <v>6</v>
      </c>
      <c r="K36" s="185">
        <v>7</v>
      </c>
      <c r="L36" s="185">
        <v>4</v>
      </c>
      <c r="M36" s="185">
        <v>4</v>
      </c>
      <c r="N36" s="185">
        <v>98</v>
      </c>
    </row>
    <row r="37" spans="1:14" ht="18" x14ac:dyDescent="0.25">
      <c r="A37" s="204" t="s">
        <v>592</v>
      </c>
      <c r="B37" s="185">
        <v>1</v>
      </c>
      <c r="C37" s="185">
        <v>3</v>
      </c>
      <c r="D37" s="185">
        <v>2</v>
      </c>
      <c r="E37" s="185">
        <v>2</v>
      </c>
      <c r="F37" s="185">
        <v>2</v>
      </c>
      <c r="G37" s="185">
        <v>2</v>
      </c>
      <c r="H37" s="185">
        <v>3</v>
      </c>
      <c r="I37" s="185">
        <v>2</v>
      </c>
      <c r="J37" s="185">
        <v>1</v>
      </c>
      <c r="K37" s="185">
        <v>4</v>
      </c>
      <c r="L37" s="185">
        <v>3</v>
      </c>
      <c r="M37" s="185">
        <v>2</v>
      </c>
      <c r="N37" s="185">
        <v>27</v>
      </c>
    </row>
    <row r="38" spans="1:14" ht="18" x14ac:dyDescent="0.25">
      <c r="A38" s="204" t="s">
        <v>614</v>
      </c>
      <c r="B38" s="185">
        <v>1</v>
      </c>
      <c r="C38" s="185">
        <v>0</v>
      </c>
      <c r="D38" s="185">
        <v>1</v>
      </c>
      <c r="E38" s="185">
        <v>3</v>
      </c>
      <c r="F38" s="185">
        <v>1</v>
      </c>
      <c r="G38" s="185">
        <v>0</v>
      </c>
      <c r="H38" s="185">
        <v>2</v>
      </c>
      <c r="I38" s="185">
        <v>1</v>
      </c>
      <c r="J38" s="185">
        <v>0</v>
      </c>
      <c r="K38" s="185">
        <v>8</v>
      </c>
      <c r="L38" s="185">
        <v>0</v>
      </c>
      <c r="M38" s="185">
        <v>6</v>
      </c>
      <c r="N38" s="185">
        <v>23</v>
      </c>
    </row>
    <row r="39" spans="1:14" ht="18.75" x14ac:dyDescent="0.25">
      <c r="A39" s="206" t="s">
        <v>164</v>
      </c>
      <c r="B39" s="201">
        <f>SUM(B33:B38)</f>
        <v>97</v>
      </c>
      <c r="C39" s="201">
        <f t="shared" ref="C39:M39" si="4">SUM(C33:C38)</f>
        <v>98</v>
      </c>
      <c r="D39" s="201">
        <f t="shared" si="4"/>
        <v>89</v>
      </c>
      <c r="E39" s="201">
        <f t="shared" si="4"/>
        <v>99</v>
      </c>
      <c r="F39" s="201">
        <f t="shared" si="4"/>
        <v>68</v>
      </c>
      <c r="G39" s="201">
        <f t="shared" si="4"/>
        <v>101</v>
      </c>
      <c r="H39" s="201">
        <f t="shared" si="4"/>
        <v>127</v>
      </c>
      <c r="I39" s="201">
        <f t="shared" si="4"/>
        <v>99</v>
      </c>
      <c r="J39" s="201">
        <f t="shared" si="4"/>
        <v>96</v>
      </c>
      <c r="K39" s="201">
        <f t="shared" si="4"/>
        <v>113</v>
      </c>
      <c r="L39" s="201">
        <f t="shared" si="4"/>
        <v>86</v>
      </c>
      <c r="M39" s="201">
        <f t="shared" si="4"/>
        <v>103</v>
      </c>
      <c r="N39" s="205">
        <v>1176</v>
      </c>
    </row>
    <row r="40" spans="1:14" x14ac:dyDescent="0.25">
      <c r="A40" s="207" t="s">
        <v>615</v>
      </c>
    </row>
    <row r="41" spans="1:14" x14ac:dyDescent="0.25">
      <c r="A41" s="1"/>
    </row>
    <row r="42" spans="1:14" ht="21" x14ac:dyDescent="0.35">
      <c r="A42" s="780" t="s">
        <v>608</v>
      </c>
      <c r="B42" s="780"/>
      <c r="C42" s="780"/>
      <c r="D42" s="780"/>
      <c r="E42" s="780"/>
      <c r="F42" s="780"/>
      <c r="G42" s="780"/>
      <c r="H42" s="780"/>
      <c r="I42" s="780"/>
      <c r="J42" s="780"/>
      <c r="K42" s="780"/>
      <c r="L42" s="780"/>
      <c r="M42" s="780"/>
      <c r="N42" s="780"/>
    </row>
    <row r="43" spans="1:14" x14ac:dyDescent="0.25">
      <c r="A43" s="781" t="s">
        <v>640</v>
      </c>
      <c r="B43" s="778" t="s">
        <v>641</v>
      </c>
      <c r="C43" s="778" t="s">
        <v>642</v>
      </c>
      <c r="D43" s="778" t="s">
        <v>643</v>
      </c>
      <c r="E43" s="778" t="s">
        <v>644</v>
      </c>
      <c r="F43" s="778" t="s">
        <v>645</v>
      </c>
      <c r="G43" s="778" t="s">
        <v>646</v>
      </c>
      <c r="H43" s="778" t="s">
        <v>647</v>
      </c>
      <c r="I43" s="778" t="s">
        <v>648</v>
      </c>
      <c r="J43" s="778" t="s">
        <v>649</v>
      </c>
      <c r="K43" s="778" t="s">
        <v>650</v>
      </c>
      <c r="L43" s="778" t="s">
        <v>651</v>
      </c>
      <c r="M43" s="778" t="s">
        <v>652</v>
      </c>
      <c r="N43" s="778" t="s">
        <v>164</v>
      </c>
    </row>
    <row r="44" spans="1:14" ht="15.75" thickBot="1" x14ac:dyDescent="0.3">
      <c r="A44" s="782"/>
      <c r="B44" s="779"/>
      <c r="C44" s="779"/>
      <c r="D44" s="779"/>
      <c r="E44" s="779"/>
      <c r="F44" s="779"/>
      <c r="G44" s="779"/>
      <c r="H44" s="779"/>
      <c r="I44" s="779"/>
      <c r="J44" s="779"/>
      <c r="K44" s="779"/>
      <c r="L44" s="779"/>
      <c r="M44" s="779"/>
      <c r="N44" s="779"/>
    </row>
    <row r="45" spans="1:14" ht="18" x14ac:dyDescent="0.25">
      <c r="A45" s="203" t="s">
        <v>588</v>
      </c>
      <c r="B45" s="202">
        <v>92</v>
      </c>
      <c r="C45" s="202">
        <v>85</v>
      </c>
      <c r="D45" s="202">
        <v>87</v>
      </c>
      <c r="E45" s="202">
        <v>93</v>
      </c>
      <c r="F45" s="202">
        <v>67</v>
      </c>
      <c r="G45" s="202">
        <v>97</v>
      </c>
      <c r="H45" s="202">
        <v>90</v>
      </c>
      <c r="I45" s="202">
        <v>73</v>
      </c>
      <c r="J45" s="202">
        <v>100</v>
      </c>
      <c r="K45" s="202">
        <v>69</v>
      </c>
      <c r="L45" s="202">
        <v>49</v>
      </c>
      <c r="M45" s="202">
        <v>18</v>
      </c>
      <c r="N45" s="202">
        <f t="shared" ref="N45:N50" si="5">SUM(B45:M45)</f>
        <v>920</v>
      </c>
    </row>
    <row r="46" spans="1:14" ht="18" x14ac:dyDescent="0.25">
      <c r="A46" s="204" t="s">
        <v>589</v>
      </c>
      <c r="B46" s="185">
        <v>9</v>
      </c>
      <c r="C46" s="185">
        <v>13</v>
      </c>
      <c r="D46" s="185">
        <v>19</v>
      </c>
      <c r="E46" s="185">
        <v>15</v>
      </c>
      <c r="F46" s="185">
        <v>19</v>
      </c>
      <c r="G46" s="185">
        <v>17</v>
      </c>
      <c r="H46" s="185">
        <v>15</v>
      </c>
      <c r="I46" s="185">
        <v>16</v>
      </c>
      <c r="J46" s="185">
        <v>16</v>
      </c>
      <c r="K46" s="185">
        <v>22</v>
      </c>
      <c r="L46" s="185">
        <v>7</v>
      </c>
      <c r="M46" s="185">
        <v>5</v>
      </c>
      <c r="N46" s="185">
        <f t="shared" si="5"/>
        <v>173</v>
      </c>
    </row>
    <row r="47" spans="1:14" ht="18" x14ac:dyDescent="0.25">
      <c r="A47" s="204" t="s">
        <v>590</v>
      </c>
      <c r="B47" s="185">
        <v>25</v>
      </c>
      <c r="C47" s="185">
        <v>42</v>
      </c>
      <c r="D47" s="185">
        <v>20</v>
      </c>
      <c r="E47" s="185">
        <v>43</v>
      </c>
      <c r="F47" s="185">
        <v>15</v>
      </c>
      <c r="G47" s="185">
        <v>29</v>
      </c>
      <c r="H47" s="185">
        <v>39</v>
      </c>
      <c r="I47" s="185">
        <v>40</v>
      </c>
      <c r="J47" s="185">
        <v>15</v>
      </c>
      <c r="K47" s="185">
        <v>25</v>
      </c>
      <c r="L47" s="185">
        <v>40</v>
      </c>
      <c r="M47" s="185">
        <v>22</v>
      </c>
      <c r="N47" s="185">
        <f t="shared" si="5"/>
        <v>355</v>
      </c>
    </row>
    <row r="48" spans="1:14" ht="18" x14ac:dyDescent="0.25">
      <c r="A48" s="204" t="s">
        <v>591</v>
      </c>
      <c r="B48" s="185">
        <v>12</v>
      </c>
      <c r="C48" s="185">
        <v>12</v>
      </c>
      <c r="D48" s="185">
        <v>9</v>
      </c>
      <c r="E48" s="185">
        <v>7</v>
      </c>
      <c r="F48" s="185">
        <v>11</v>
      </c>
      <c r="G48" s="185">
        <v>12</v>
      </c>
      <c r="H48" s="185">
        <v>14</v>
      </c>
      <c r="I48" s="185">
        <v>8</v>
      </c>
      <c r="J48" s="185">
        <v>19</v>
      </c>
      <c r="K48" s="185">
        <v>11</v>
      </c>
      <c r="L48" s="185">
        <v>14</v>
      </c>
      <c r="M48" s="185">
        <v>7</v>
      </c>
      <c r="N48" s="185">
        <f t="shared" si="5"/>
        <v>136</v>
      </c>
    </row>
    <row r="49" spans="1:14" ht="18" x14ac:dyDescent="0.25">
      <c r="A49" s="204" t="s">
        <v>592</v>
      </c>
      <c r="B49" s="185">
        <v>3</v>
      </c>
      <c r="C49" s="185">
        <v>5</v>
      </c>
      <c r="D49" s="185">
        <v>1</v>
      </c>
      <c r="E49" s="185">
        <v>0</v>
      </c>
      <c r="F49" s="185">
        <v>1</v>
      </c>
      <c r="G49" s="185">
        <v>1</v>
      </c>
      <c r="H49" s="185">
        <v>5</v>
      </c>
      <c r="I49" s="185">
        <v>9</v>
      </c>
      <c r="J49" s="185">
        <v>4</v>
      </c>
      <c r="K49" s="185">
        <v>2</v>
      </c>
      <c r="L49" s="185">
        <v>2</v>
      </c>
      <c r="M49" s="185">
        <v>1</v>
      </c>
      <c r="N49" s="185">
        <f t="shared" si="5"/>
        <v>34</v>
      </c>
    </row>
    <row r="50" spans="1:14" ht="18" x14ac:dyDescent="0.25">
      <c r="A50" s="204" t="s">
        <v>614</v>
      </c>
      <c r="B50" s="185">
        <v>7</v>
      </c>
      <c r="C50" s="185">
        <f>1+10</f>
        <v>11</v>
      </c>
      <c r="D50" s="185">
        <v>7</v>
      </c>
      <c r="E50" s="185">
        <v>12</v>
      </c>
      <c r="F50" s="185">
        <f>1+6</f>
        <v>7</v>
      </c>
      <c r="G50" s="185">
        <v>4</v>
      </c>
      <c r="H50" s="185">
        <v>23</v>
      </c>
      <c r="I50" s="185">
        <v>12</v>
      </c>
      <c r="J50" s="185">
        <v>5</v>
      </c>
      <c r="K50" s="185">
        <v>22</v>
      </c>
      <c r="L50" s="185">
        <v>6</v>
      </c>
      <c r="M50" s="185">
        <v>4</v>
      </c>
      <c r="N50" s="185">
        <f t="shared" si="5"/>
        <v>120</v>
      </c>
    </row>
    <row r="51" spans="1:14" ht="18.75" x14ac:dyDescent="0.25">
      <c r="A51" s="206" t="s">
        <v>164</v>
      </c>
      <c r="B51" s="201">
        <f>SUM(B45:B50)</f>
        <v>148</v>
      </c>
      <c r="C51" s="201">
        <f t="shared" ref="C51:N51" si="6">SUM(C45:C50)</f>
        <v>168</v>
      </c>
      <c r="D51" s="201">
        <f t="shared" si="6"/>
        <v>143</v>
      </c>
      <c r="E51" s="201">
        <f t="shared" si="6"/>
        <v>170</v>
      </c>
      <c r="F51" s="201">
        <f t="shared" si="6"/>
        <v>120</v>
      </c>
      <c r="G51" s="201">
        <f t="shared" si="6"/>
        <v>160</v>
      </c>
      <c r="H51" s="201">
        <f t="shared" si="6"/>
        <v>186</v>
      </c>
      <c r="I51" s="201">
        <f t="shared" si="6"/>
        <v>158</v>
      </c>
      <c r="J51" s="201">
        <f t="shared" si="6"/>
        <v>159</v>
      </c>
      <c r="K51" s="201">
        <f t="shared" si="6"/>
        <v>151</v>
      </c>
      <c r="L51" s="201">
        <f t="shared" si="6"/>
        <v>118</v>
      </c>
      <c r="M51" s="201">
        <f t="shared" si="6"/>
        <v>57</v>
      </c>
      <c r="N51" s="205">
        <f t="shared" si="6"/>
        <v>1738</v>
      </c>
    </row>
  </sheetData>
  <mergeCells count="60">
    <mergeCell ref="L31:L32"/>
    <mergeCell ref="A31:A32"/>
    <mergeCell ref="B31:B32"/>
    <mergeCell ref="C31:C32"/>
    <mergeCell ref="D31:D32"/>
    <mergeCell ref="E31:E32"/>
    <mergeCell ref="F31:F32"/>
    <mergeCell ref="M43:M44"/>
    <mergeCell ref="M31:M32"/>
    <mergeCell ref="N31:N32"/>
    <mergeCell ref="A42:N42"/>
    <mergeCell ref="A43:A44"/>
    <mergeCell ref="B43:B44"/>
    <mergeCell ref="C43:C44"/>
    <mergeCell ref="D43:D44"/>
    <mergeCell ref="E43:E44"/>
    <mergeCell ref="F43:F44"/>
    <mergeCell ref="G43:G44"/>
    <mergeCell ref="G31:G32"/>
    <mergeCell ref="H31:H32"/>
    <mergeCell ref="I31:I32"/>
    <mergeCell ref="J31:J32"/>
    <mergeCell ref="K31:K32"/>
    <mergeCell ref="M5:M6"/>
    <mergeCell ref="N43:N44"/>
    <mergeCell ref="A30:N30"/>
    <mergeCell ref="A4:N4"/>
    <mergeCell ref="A5:A6"/>
    <mergeCell ref="B5:B6"/>
    <mergeCell ref="C5:C6"/>
    <mergeCell ref="D5:D6"/>
    <mergeCell ref="E5:E6"/>
    <mergeCell ref="F5:F6"/>
    <mergeCell ref="G5:G6"/>
    <mergeCell ref="H43:H44"/>
    <mergeCell ref="I43:I44"/>
    <mergeCell ref="J43:J44"/>
    <mergeCell ref="K43:K44"/>
    <mergeCell ref="L43:L44"/>
    <mergeCell ref="N17:N18"/>
    <mergeCell ref="N5:N6"/>
    <mergeCell ref="A16:N16"/>
    <mergeCell ref="A17:A18"/>
    <mergeCell ref="B17:B18"/>
    <mergeCell ref="C17:C18"/>
    <mergeCell ref="D17:D18"/>
    <mergeCell ref="E17:E18"/>
    <mergeCell ref="F17:F18"/>
    <mergeCell ref="G17:G18"/>
    <mergeCell ref="H17:H18"/>
    <mergeCell ref="H5:H6"/>
    <mergeCell ref="I5:I6"/>
    <mergeCell ref="J5:J6"/>
    <mergeCell ref="K5:K6"/>
    <mergeCell ref="L5:L6"/>
    <mergeCell ref="I17:I18"/>
    <mergeCell ref="J17:J18"/>
    <mergeCell ref="K17:K18"/>
    <mergeCell ref="L17:L18"/>
    <mergeCell ref="M17:M1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4"/>
  <sheetViews>
    <sheetView showGridLines="0" topLeftCell="A6" zoomScale="80" zoomScaleNormal="80" workbookViewId="0">
      <selection activeCell="C14" sqref="C14:C28"/>
    </sheetView>
  </sheetViews>
  <sheetFormatPr baseColWidth="10" defaultColWidth="11.42578125" defaultRowHeight="15" x14ac:dyDescent="0.25"/>
  <cols>
    <col min="1" max="1" width="1.28515625" style="1" customWidth="1"/>
    <col min="2" max="2" width="21.28515625" style="1" customWidth="1"/>
    <col min="3" max="5" width="12.7109375" style="1" customWidth="1"/>
    <col min="6" max="6" width="13.28515625" style="1" customWidth="1"/>
    <col min="7" max="7" width="11.28515625" style="1" customWidth="1"/>
    <col min="8" max="8" width="12.28515625" style="1" customWidth="1"/>
    <col min="9" max="9" width="10.140625" style="1" customWidth="1"/>
    <col min="10" max="10" width="5.28515625" style="1" customWidth="1"/>
    <col min="11" max="11" width="21.7109375" style="1" customWidth="1"/>
    <col min="12" max="13" width="11.42578125" style="1"/>
    <col min="14" max="14" width="12.5703125" style="1" customWidth="1"/>
    <col min="15" max="15" width="11.28515625" style="1" customWidth="1"/>
    <col min="16" max="16384" width="11.42578125" style="1"/>
  </cols>
  <sheetData>
    <row r="1" spans="1:17" ht="15" customHeight="1" x14ac:dyDescent="0.25">
      <c r="A1" s="622" t="s">
        <v>654</v>
      </c>
      <c r="B1" s="622"/>
      <c r="C1" s="622"/>
      <c r="D1" s="622"/>
      <c r="E1" s="622"/>
      <c r="F1" s="622"/>
      <c r="G1" s="622"/>
      <c r="H1" s="622"/>
      <c r="I1" s="622"/>
      <c r="J1" s="622"/>
      <c r="K1" s="622"/>
      <c r="L1" s="622"/>
      <c r="M1" s="622"/>
      <c r="N1" s="622"/>
      <c r="O1" s="622"/>
      <c r="P1" s="622"/>
      <c r="Q1" s="622"/>
    </row>
    <row r="2" spans="1:17" ht="15" customHeight="1" x14ac:dyDescent="0.25">
      <c r="A2" s="622"/>
      <c r="B2" s="622"/>
      <c r="C2" s="622"/>
      <c r="D2" s="622"/>
      <c r="E2" s="622"/>
      <c r="F2" s="622"/>
      <c r="G2" s="622"/>
      <c r="H2" s="622"/>
      <c r="I2" s="622"/>
      <c r="J2" s="622"/>
      <c r="K2" s="622"/>
      <c r="L2" s="622"/>
      <c r="M2" s="622"/>
      <c r="N2" s="622"/>
      <c r="O2" s="622"/>
      <c r="P2" s="622"/>
      <c r="Q2" s="622"/>
    </row>
    <row r="3" spans="1:17" ht="15" customHeight="1" x14ac:dyDescent="0.25">
      <c r="A3" s="622"/>
      <c r="B3" s="622"/>
      <c r="C3" s="622"/>
      <c r="D3" s="622"/>
      <c r="E3" s="622"/>
      <c r="F3" s="622"/>
      <c r="G3" s="622"/>
      <c r="H3" s="622"/>
      <c r="I3" s="622"/>
      <c r="J3" s="622"/>
      <c r="K3" s="622"/>
      <c r="L3" s="622"/>
      <c r="M3" s="622"/>
      <c r="N3" s="622"/>
      <c r="O3" s="622"/>
      <c r="P3" s="622"/>
      <c r="Q3" s="622"/>
    </row>
    <row r="4" spans="1:17" x14ac:dyDescent="0.25">
      <c r="B4" s="26" t="s">
        <v>116</v>
      </c>
      <c r="M4" s="17" t="s">
        <v>4</v>
      </c>
      <c r="N4" s="17"/>
      <c r="O4" s="147" t="s">
        <v>655</v>
      </c>
      <c r="P4" s="17"/>
    </row>
    <row r="5" spans="1:17" x14ac:dyDescent="0.25">
      <c r="B5" s="26"/>
      <c r="M5" s="17"/>
      <c r="N5" s="17"/>
      <c r="O5" s="17"/>
      <c r="P5" s="17"/>
    </row>
    <row r="6" spans="1:17" ht="15" customHeight="1" x14ac:dyDescent="0.25">
      <c r="B6" s="810" t="s">
        <v>656</v>
      </c>
      <c r="C6" s="810"/>
      <c r="D6" s="811" t="s">
        <v>657</v>
      </c>
      <c r="E6" s="811"/>
      <c r="F6" s="811"/>
      <c r="G6" s="811"/>
      <c r="H6" s="811"/>
      <c r="I6" s="811"/>
      <c r="J6" s="811"/>
      <c r="K6" s="811"/>
      <c r="L6" s="811"/>
      <c r="M6" s="811"/>
      <c r="N6" s="811"/>
      <c r="O6" s="811"/>
      <c r="P6" s="811"/>
    </row>
    <row r="7" spans="1:17" x14ac:dyDescent="0.25">
      <c r="B7" s="810"/>
      <c r="C7" s="810"/>
      <c r="D7" s="811"/>
      <c r="E7" s="811"/>
      <c r="F7" s="811"/>
      <c r="G7" s="811"/>
      <c r="H7" s="811"/>
      <c r="I7" s="811"/>
      <c r="J7" s="811"/>
      <c r="K7" s="811"/>
      <c r="L7" s="811"/>
      <c r="M7" s="811"/>
      <c r="N7" s="811"/>
      <c r="O7" s="811"/>
      <c r="P7" s="811"/>
    </row>
    <row r="8" spans="1:17" x14ac:dyDescent="0.25">
      <c r="B8" s="810"/>
      <c r="C8" s="810"/>
      <c r="D8" s="811"/>
      <c r="E8" s="811"/>
      <c r="F8" s="811"/>
      <c r="G8" s="811"/>
      <c r="H8" s="811"/>
      <c r="I8" s="811"/>
      <c r="J8" s="811"/>
      <c r="K8" s="811"/>
      <c r="L8" s="811"/>
      <c r="M8" s="811"/>
      <c r="N8" s="811"/>
      <c r="O8" s="811"/>
      <c r="P8" s="811"/>
      <c r="Q8" s="17"/>
    </row>
    <row r="9" spans="1:17" x14ac:dyDescent="0.25">
      <c r="B9" s="26"/>
      <c r="D9" s="811"/>
      <c r="E9" s="811"/>
      <c r="F9" s="811"/>
      <c r="G9" s="811"/>
      <c r="H9" s="811"/>
      <c r="I9" s="811"/>
      <c r="J9" s="811"/>
      <c r="K9" s="811"/>
      <c r="L9" s="811"/>
      <c r="M9" s="811"/>
      <c r="N9" s="811"/>
      <c r="O9" s="811"/>
      <c r="P9" s="811"/>
      <c r="Q9" s="17"/>
    </row>
    <row r="10" spans="1:17" x14ac:dyDescent="0.25">
      <c r="B10" s="26"/>
      <c r="D10" s="811"/>
      <c r="E10" s="811"/>
      <c r="F10" s="811"/>
      <c r="G10" s="811"/>
      <c r="H10" s="811"/>
      <c r="I10" s="811"/>
      <c r="J10" s="811"/>
      <c r="K10" s="811"/>
      <c r="L10" s="811"/>
      <c r="M10" s="811"/>
      <c r="N10" s="811"/>
      <c r="O10" s="811"/>
      <c r="P10" s="811"/>
      <c r="Q10" s="17"/>
    </row>
    <row r="11" spans="1:17" x14ac:dyDescent="0.25">
      <c r="B11" s="26"/>
      <c r="N11" s="17"/>
      <c r="O11" s="17"/>
      <c r="P11" s="17"/>
      <c r="Q11" s="17"/>
    </row>
    <row r="12" spans="1:17" ht="21" customHeight="1" x14ac:dyDescent="0.35">
      <c r="B12" s="79" t="s">
        <v>658</v>
      </c>
      <c r="C12" s="80"/>
      <c r="D12" s="80"/>
    </row>
    <row r="13" spans="1:17" ht="15" customHeight="1" x14ac:dyDescent="0.25">
      <c r="O13" s="8"/>
      <c r="P13" s="7"/>
      <c r="Q13" s="7"/>
    </row>
    <row r="14" spans="1:17" ht="15" customHeight="1" x14ac:dyDescent="0.25">
      <c r="B14" s="748" t="s">
        <v>659</v>
      </c>
      <c r="C14" s="800">
        <v>2019</v>
      </c>
      <c r="D14" s="800">
        <v>2020</v>
      </c>
      <c r="E14" s="800" t="s">
        <v>660</v>
      </c>
      <c r="K14" s="748" t="s">
        <v>661</v>
      </c>
      <c r="L14" s="800">
        <v>2019</v>
      </c>
      <c r="M14" s="800">
        <v>2020</v>
      </c>
      <c r="N14" s="800" t="s">
        <v>660</v>
      </c>
    </row>
    <row r="15" spans="1:17" ht="15" customHeight="1" x14ac:dyDescent="0.25">
      <c r="B15" s="748"/>
      <c r="C15" s="801"/>
      <c r="D15" s="801"/>
      <c r="E15" s="801"/>
      <c r="K15" s="748"/>
      <c r="L15" s="801"/>
      <c r="M15" s="801"/>
      <c r="N15" s="801"/>
    </row>
    <row r="16" spans="1:17" ht="18" customHeight="1" x14ac:dyDescent="0.25">
      <c r="B16" s="78" t="s">
        <v>378</v>
      </c>
      <c r="C16" s="54">
        <v>1.41</v>
      </c>
      <c r="D16" s="54">
        <v>1.25</v>
      </c>
      <c r="E16" s="6">
        <f>+(D16-C16)/C16</f>
        <v>-0.11347517730496449</v>
      </c>
      <c r="G16" s="12"/>
      <c r="H16" s="2"/>
      <c r="K16" s="78" t="s">
        <v>378</v>
      </c>
      <c r="L16" s="58">
        <v>7.2</v>
      </c>
      <c r="M16" s="58">
        <v>5.3</v>
      </c>
      <c r="N16" s="6">
        <f>+(M16-L16)/L16</f>
        <v>-0.26388888888888895</v>
      </c>
    </row>
    <row r="17" spans="2:14" ht="18" customHeight="1" x14ac:dyDescent="0.25">
      <c r="B17" s="78" t="s">
        <v>379</v>
      </c>
      <c r="C17" s="54">
        <v>1.23</v>
      </c>
      <c r="D17" s="54">
        <v>1.35</v>
      </c>
      <c r="E17" s="6">
        <f t="shared" ref="E17:E23" si="0">+(D17-C17)/C17</f>
        <v>9.7560975609756184E-2</v>
      </c>
      <c r="G17" s="12"/>
      <c r="H17" s="2"/>
      <c r="K17" s="78" t="s">
        <v>379</v>
      </c>
      <c r="L17" s="58">
        <v>6.4</v>
      </c>
      <c r="M17" s="58">
        <v>4.9000000000000004</v>
      </c>
      <c r="N17" s="6">
        <f t="shared" ref="N17:N23" si="1">+(M17-L17)/L17</f>
        <v>-0.234375</v>
      </c>
    </row>
    <row r="18" spans="2:14" ht="18" customHeight="1" x14ac:dyDescent="0.25">
      <c r="B18" s="78" t="s">
        <v>380</v>
      </c>
      <c r="C18" s="54">
        <v>1.3</v>
      </c>
      <c r="D18" s="54">
        <v>1.21</v>
      </c>
      <c r="E18" s="6">
        <f t="shared" si="0"/>
        <v>-6.923076923076929E-2</v>
      </c>
      <c r="G18" s="12"/>
      <c r="H18" s="2"/>
      <c r="K18" s="78" t="s">
        <v>380</v>
      </c>
      <c r="L18" s="58">
        <v>4</v>
      </c>
      <c r="M18" s="58">
        <v>5.3</v>
      </c>
      <c r="N18" s="6">
        <f t="shared" si="1"/>
        <v>0.32499999999999996</v>
      </c>
    </row>
    <row r="19" spans="2:14" ht="18" customHeight="1" x14ac:dyDescent="0.25">
      <c r="B19" s="78" t="s">
        <v>381</v>
      </c>
      <c r="C19" s="54">
        <v>1.19</v>
      </c>
      <c r="D19" s="54">
        <v>1.1200000000000001</v>
      </c>
      <c r="E19" s="6">
        <f t="shared" si="0"/>
        <v>-5.8823529411764573E-2</v>
      </c>
      <c r="G19" s="12"/>
      <c r="H19" s="2"/>
      <c r="K19" s="78" t="s">
        <v>381</v>
      </c>
      <c r="L19" s="58">
        <v>6.6</v>
      </c>
      <c r="M19" s="58">
        <v>4.0999999999999996</v>
      </c>
      <c r="N19" s="6">
        <f t="shared" si="1"/>
        <v>-0.37878787878787878</v>
      </c>
    </row>
    <row r="20" spans="2:14" ht="18" customHeight="1" x14ac:dyDescent="0.25">
      <c r="B20" s="78" t="s">
        <v>382</v>
      </c>
      <c r="C20" s="54">
        <v>1.37</v>
      </c>
      <c r="D20" s="54">
        <v>1.1499999999999999</v>
      </c>
      <c r="E20" s="6">
        <f>+(D20-C20)/C20</f>
        <v>-0.16058394160583955</v>
      </c>
      <c r="G20" s="12"/>
      <c r="H20" s="2"/>
      <c r="K20" s="78" t="s">
        <v>382</v>
      </c>
      <c r="L20" s="58">
        <v>5.5</v>
      </c>
      <c r="M20" s="58">
        <v>7.1</v>
      </c>
      <c r="N20" s="6">
        <f t="shared" si="1"/>
        <v>0.29090909090909084</v>
      </c>
    </row>
    <row r="21" spans="2:14" ht="18" x14ac:dyDescent="0.25">
      <c r="B21" s="78" t="s">
        <v>383</v>
      </c>
      <c r="C21" s="54">
        <v>1.21</v>
      </c>
      <c r="D21" s="54">
        <v>1.1000000000000001</v>
      </c>
      <c r="E21" s="6">
        <f t="shared" si="0"/>
        <v>-9.0909090909090814E-2</v>
      </c>
      <c r="G21" s="11"/>
      <c r="H21" s="2"/>
      <c r="K21" s="78" t="s">
        <v>383</v>
      </c>
      <c r="L21" s="58">
        <v>6.1</v>
      </c>
      <c r="M21" s="54">
        <v>7.2</v>
      </c>
      <c r="N21" s="6">
        <f t="shared" si="1"/>
        <v>0.18032786885245911</v>
      </c>
    </row>
    <row r="22" spans="2:14" ht="18" x14ac:dyDescent="0.25">
      <c r="B22" s="78" t="s">
        <v>384</v>
      </c>
      <c r="C22" s="54">
        <v>1.34</v>
      </c>
      <c r="D22" s="54">
        <v>1.19</v>
      </c>
      <c r="E22" s="6">
        <f t="shared" si="0"/>
        <v>-0.11194029850746277</v>
      </c>
      <c r="G22" s="3"/>
      <c r="K22" s="78" t="s">
        <v>384</v>
      </c>
      <c r="L22" s="58">
        <v>7.3</v>
      </c>
      <c r="M22" s="58">
        <v>8.8000000000000007</v>
      </c>
      <c r="N22" s="6">
        <f t="shared" si="1"/>
        <v>0.20547945205479465</v>
      </c>
    </row>
    <row r="23" spans="2:14" ht="18" x14ac:dyDescent="0.25">
      <c r="B23" s="78" t="s">
        <v>385</v>
      </c>
      <c r="C23" s="54">
        <v>1.42</v>
      </c>
      <c r="D23" s="54">
        <v>1.1200000000000001</v>
      </c>
      <c r="E23" s="6">
        <f t="shared" si="0"/>
        <v>-0.2112676056338027</v>
      </c>
      <c r="K23" s="78" t="s">
        <v>385</v>
      </c>
      <c r="L23" s="58">
        <v>6.6</v>
      </c>
      <c r="M23" s="58">
        <v>7.4</v>
      </c>
      <c r="N23" s="6">
        <f t="shared" si="1"/>
        <v>0.12121212121212133</v>
      </c>
    </row>
    <row r="24" spans="2:14" ht="18" x14ac:dyDescent="0.25">
      <c r="B24" s="78" t="s">
        <v>403</v>
      </c>
      <c r="C24" s="54">
        <v>1.37</v>
      </c>
      <c r="D24" s="54">
        <v>1.36</v>
      </c>
      <c r="E24" s="6">
        <f>+(D24-C24)/C24</f>
        <v>-7.2992700729927066E-3</v>
      </c>
      <c r="G24" s="3"/>
      <c r="K24" s="78" t="s">
        <v>403</v>
      </c>
      <c r="L24" s="58">
        <v>4.3</v>
      </c>
      <c r="M24" s="58">
        <v>9.4</v>
      </c>
      <c r="N24" s="6">
        <f>+(M24-L24)/L24</f>
        <v>1.1860465116279071</v>
      </c>
    </row>
    <row r="25" spans="2:14" ht="18" hidden="1" x14ac:dyDescent="0.25">
      <c r="B25" s="78" t="s">
        <v>404</v>
      </c>
      <c r="C25" s="54">
        <v>1.42</v>
      </c>
      <c r="D25" s="54"/>
      <c r="E25" s="6">
        <f>+(D25-C25)/C25</f>
        <v>-1</v>
      </c>
      <c r="F25" s="1" t="str">
        <f>PROPER(B25)</f>
        <v>Octubre</v>
      </c>
      <c r="K25" s="78" t="s">
        <v>404</v>
      </c>
      <c r="L25" s="58">
        <v>4.0999999999999996</v>
      </c>
      <c r="M25" s="58"/>
      <c r="N25" s="6">
        <f>+(M25-L25)/L25</f>
        <v>-1</v>
      </c>
    </row>
    <row r="26" spans="2:14" ht="18" hidden="1" x14ac:dyDescent="0.25">
      <c r="B26" s="78" t="s">
        <v>405</v>
      </c>
      <c r="C26" s="54">
        <v>1.27</v>
      </c>
      <c r="D26" s="54"/>
      <c r="E26" s="6">
        <f>+(D26-C26)/C26</f>
        <v>-1</v>
      </c>
      <c r="F26" s="1" t="str">
        <f>PROPER(B26)</f>
        <v>Noviembre</v>
      </c>
      <c r="K26" s="78" t="s">
        <v>405</v>
      </c>
      <c r="L26" s="58">
        <v>4.5999999999999996</v>
      </c>
      <c r="M26" s="58"/>
      <c r="N26" s="6">
        <f>+(M26-L26)/L26</f>
        <v>-1</v>
      </c>
    </row>
    <row r="27" spans="2:14" ht="18" hidden="1" x14ac:dyDescent="0.25">
      <c r="B27" s="78" t="s">
        <v>406</v>
      </c>
      <c r="C27" s="54">
        <v>1.29</v>
      </c>
      <c r="D27" s="54"/>
      <c r="E27" s="6">
        <f>+(D27-C27)/C27</f>
        <v>-1</v>
      </c>
      <c r="F27" s="1" t="str">
        <f>PROPER(B27)</f>
        <v>Diciembre</v>
      </c>
      <c r="K27" s="78" t="s">
        <v>406</v>
      </c>
      <c r="L27" s="58">
        <v>5.3</v>
      </c>
      <c r="M27" s="58"/>
      <c r="N27" s="6">
        <f>+(M27-L27)/L27</f>
        <v>-1</v>
      </c>
    </row>
    <row r="28" spans="2:14" ht="18" customHeight="1" x14ac:dyDescent="0.25">
      <c r="B28" s="77" t="s">
        <v>164</v>
      </c>
      <c r="C28" s="127">
        <f>SUM(C16:C24)</f>
        <v>11.84</v>
      </c>
      <c r="D28" s="127">
        <f>SUM(D16:D24)</f>
        <v>10.849999999999998</v>
      </c>
      <c r="E28" s="6">
        <f>+(D28-C28)/C28</f>
        <v>-8.3614864864865038E-2</v>
      </c>
      <c r="F28" s="14"/>
      <c r="K28" s="77" t="s">
        <v>164</v>
      </c>
      <c r="L28" s="127">
        <f>SUM(L16:L24)</f>
        <v>54</v>
      </c>
      <c r="M28" s="127">
        <f>SUM(M16:M24)</f>
        <v>59.5</v>
      </c>
      <c r="N28" s="6">
        <f>+(M28-L28)/L28</f>
        <v>0.10185185185185185</v>
      </c>
    </row>
    <row r="29" spans="2:14" ht="18" customHeight="1" x14ac:dyDescent="0.35">
      <c r="B29" s="24" t="s">
        <v>662</v>
      </c>
      <c r="C29" s="14"/>
      <c r="D29" s="14"/>
      <c r="E29" s="14"/>
      <c r="F29" s="73"/>
      <c r="K29" s="24"/>
    </row>
    <row r="30" spans="2:14" ht="18" customHeight="1" x14ac:dyDescent="0.35">
      <c r="B30" s="24"/>
      <c r="C30" s="14"/>
      <c r="D30" s="14"/>
      <c r="E30" s="14"/>
      <c r="F30" s="73"/>
      <c r="K30" s="24"/>
    </row>
    <row r="31" spans="2:14" ht="18" customHeight="1" x14ac:dyDescent="0.35">
      <c r="B31" s="24"/>
      <c r="C31" s="14"/>
      <c r="D31" s="14"/>
      <c r="E31" s="14"/>
      <c r="F31" s="73"/>
      <c r="K31" s="24"/>
    </row>
    <row r="32" spans="2:14" ht="18" customHeight="1" x14ac:dyDescent="0.35">
      <c r="B32" s="24"/>
      <c r="C32" s="14"/>
      <c r="D32" s="14"/>
      <c r="E32" s="14"/>
      <c r="F32" s="73"/>
      <c r="K32" s="24"/>
    </row>
    <row r="33" spans="2:17" ht="18" customHeight="1" x14ac:dyDescent="0.35">
      <c r="B33" s="24"/>
      <c r="C33" s="14"/>
      <c r="D33" s="14"/>
      <c r="E33" s="14"/>
      <c r="F33" s="73"/>
      <c r="K33" s="24"/>
    </row>
    <row r="34" spans="2:17" ht="18" customHeight="1" x14ac:dyDescent="0.35">
      <c r="B34" s="24"/>
      <c r="C34" s="14"/>
      <c r="D34" s="14"/>
      <c r="E34" s="14"/>
      <c r="F34" s="73"/>
      <c r="K34" s="24"/>
    </row>
    <row r="35" spans="2:17" ht="18" customHeight="1" x14ac:dyDescent="0.35">
      <c r="B35" s="24"/>
      <c r="C35" s="14"/>
      <c r="D35" s="14"/>
      <c r="E35" s="14"/>
      <c r="F35" s="73"/>
      <c r="K35" s="24"/>
    </row>
    <row r="36" spans="2:17" ht="18" customHeight="1" x14ac:dyDescent="0.35">
      <c r="B36" s="24"/>
      <c r="C36" s="14"/>
      <c r="D36" s="14"/>
      <c r="E36" s="14"/>
      <c r="F36" s="73"/>
      <c r="K36" s="24"/>
    </row>
    <row r="37" spans="2:17" ht="18" customHeight="1" x14ac:dyDescent="0.35">
      <c r="B37" s="24"/>
      <c r="C37" s="14"/>
      <c r="D37" s="14"/>
      <c r="E37" s="14"/>
      <c r="F37" s="73"/>
      <c r="K37" s="24"/>
    </row>
    <row r="38" spans="2:17" ht="18" customHeight="1" x14ac:dyDescent="0.35">
      <c r="B38" s="24"/>
      <c r="C38" s="14"/>
      <c r="D38" s="14"/>
      <c r="E38" s="14"/>
      <c r="F38" s="73"/>
      <c r="K38" s="24"/>
    </row>
    <row r="39" spans="2:17" ht="18" customHeight="1" x14ac:dyDescent="0.35">
      <c r="B39" s="24"/>
      <c r="C39" s="14"/>
      <c r="D39" s="14"/>
      <c r="E39" s="14"/>
      <c r="F39" s="73"/>
      <c r="K39" s="24"/>
    </row>
    <row r="40" spans="2:17" ht="18" customHeight="1" x14ac:dyDescent="0.35">
      <c r="B40" s="24"/>
      <c r="C40" s="14"/>
      <c r="D40" s="14"/>
      <c r="E40" s="14"/>
      <c r="F40" s="73"/>
    </row>
    <row r="41" spans="2:17" ht="22.5" customHeight="1" x14ac:dyDescent="0.35">
      <c r="B41" s="24"/>
      <c r="C41" s="14"/>
      <c r="D41" s="14"/>
      <c r="E41" s="14"/>
      <c r="F41" s="73"/>
      <c r="L41" s="803" t="s">
        <v>663</v>
      </c>
      <c r="M41" s="803"/>
      <c r="N41" s="803"/>
      <c r="O41" s="803"/>
      <c r="P41" s="803"/>
      <c r="Q41" s="803"/>
    </row>
    <row r="42" spans="2:17" ht="18" customHeight="1" x14ac:dyDescent="0.25">
      <c r="B42" s="804" t="s">
        <v>664</v>
      </c>
      <c r="C42" s="805"/>
      <c r="D42" s="806"/>
      <c r="E42" s="177" t="s">
        <v>185</v>
      </c>
      <c r="G42" s="807" t="s">
        <v>665</v>
      </c>
      <c r="H42" s="808"/>
      <c r="I42" s="809"/>
      <c r="J42" s="177" t="s">
        <v>666</v>
      </c>
      <c r="L42" s="803"/>
      <c r="M42" s="803"/>
      <c r="N42" s="803"/>
      <c r="O42" s="803"/>
      <c r="P42" s="803"/>
      <c r="Q42" s="803"/>
    </row>
    <row r="43" spans="2:17" ht="18" customHeight="1" x14ac:dyDescent="0.25">
      <c r="B43" s="792" t="s">
        <v>667</v>
      </c>
      <c r="C43" s="794"/>
      <c r="D43" s="54">
        <v>8.6790000000000003</v>
      </c>
      <c r="E43" s="55">
        <f>+D43/$D$48</f>
        <v>0.80153306243073508</v>
      </c>
      <c r="G43" s="792" t="s">
        <v>668</v>
      </c>
      <c r="H43" s="794"/>
      <c r="I43" s="84">
        <v>277249</v>
      </c>
      <c r="J43" s="85">
        <f>+I43/$I$48</f>
        <v>0.41403930587497384</v>
      </c>
      <c r="L43" s="803"/>
      <c r="M43" s="803"/>
      <c r="N43" s="803"/>
      <c r="O43" s="803"/>
      <c r="P43" s="803"/>
      <c r="Q43" s="803"/>
    </row>
    <row r="44" spans="2:17" ht="18" customHeight="1" x14ac:dyDescent="0.25">
      <c r="B44" s="792" t="s">
        <v>668</v>
      </c>
      <c r="C44" s="794"/>
      <c r="D44" s="54">
        <v>1.327</v>
      </c>
      <c r="E44" s="55">
        <f>+D44/$D$48</f>
        <v>0.12255264130033246</v>
      </c>
      <c r="G44" s="792" t="s">
        <v>667</v>
      </c>
      <c r="H44" s="794"/>
      <c r="I44" s="84">
        <v>316395</v>
      </c>
      <c r="J44" s="85">
        <f>+I44/$I$48</f>
        <v>0.47249932797706162</v>
      </c>
      <c r="L44" s="803"/>
      <c r="M44" s="803"/>
      <c r="N44" s="803"/>
      <c r="O44" s="803"/>
      <c r="P44" s="803"/>
      <c r="Q44" s="803"/>
    </row>
    <row r="45" spans="2:17" ht="18" customHeight="1" x14ac:dyDescent="0.25">
      <c r="B45" s="802" t="s">
        <v>669</v>
      </c>
      <c r="C45" s="802"/>
      <c r="D45" s="54">
        <v>0.59799999999999998</v>
      </c>
      <c r="E45" s="55">
        <f>+D45/$D$48</f>
        <v>5.5227188769855919E-2</v>
      </c>
      <c r="G45" s="792" t="s">
        <v>669</v>
      </c>
      <c r="H45" s="794"/>
      <c r="I45" s="84">
        <v>58433</v>
      </c>
      <c r="J45" s="85">
        <f>+I45/$I$48</f>
        <v>8.7262925241181566E-2</v>
      </c>
      <c r="L45" s="803"/>
      <c r="M45" s="803"/>
      <c r="N45" s="803"/>
      <c r="O45" s="803"/>
      <c r="P45" s="803"/>
      <c r="Q45" s="803"/>
    </row>
    <row r="46" spans="2:17" ht="18" customHeight="1" x14ac:dyDescent="0.25">
      <c r="B46" s="802" t="s">
        <v>670</v>
      </c>
      <c r="C46" s="802"/>
      <c r="D46" s="54">
        <v>0.21</v>
      </c>
      <c r="E46" s="55">
        <f>+D46/$D$48</f>
        <v>1.9394163280384187E-2</v>
      </c>
      <c r="G46" s="792" t="s">
        <v>670</v>
      </c>
      <c r="H46" s="794"/>
      <c r="I46" s="84">
        <v>16553</v>
      </c>
      <c r="J46" s="85">
        <f>+I46/$I$48</f>
        <v>2.4719990442340432E-2</v>
      </c>
      <c r="L46" s="803"/>
      <c r="M46" s="803"/>
      <c r="N46" s="803"/>
      <c r="O46" s="803"/>
      <c r="P46" s="803"/>
      <c r="Q46" s="803"/>
    </row>
    <row r="47" spans="2:17" ht="18" customHeight="1" x14ac:dyDescent="0.25">
      <c r="B47" s="802" t="s">
        <v>671</v>
      </c>
      <c r="C47" s="802"/>
      <c r="D47" s="54">
        <v>1.4E-2</v>
      </c>
      <c r="E47" s="55">
        <f>+D47/$D$48</f>
        <v>1.2929442186922792E-3</v>
      </c>
      <c r="G47" s="802" t="s">
        <v>671</v>
      </c>
      <c r="H47" s="802"/>
      <c r="I47" s="84">
        <v>990</v>
      </c>
      <c r="J47" s="85">
        <f>+I47/$I$48</f>
        <v>1.4784504644425197E-3</v>
      </c>
      <c r="L47" s="803"/>
      <c r="M47" s="803"/>
      <c r="N47" s="803"/>
      <c r="O47" s="803"/>
      <c r="P47" s="803"/>
      <c r="Q47" s="803"/>
    </row>
    <row r="48" spans="2:17" ht="18" x14ac:dyDescent="0.25">
      <c r="B48" s="802" t="s">
        <v>164</v>
      </c>
      <c r="C48" s="802"/>
      <c r="D48" s="54">
        <f>SUM(D43:D47)</f>
        <v>10.828000000000001</v>
      </c>
      <c r="E48" s="55">
        <f>SUM(E43:E47)</f>
        <v>1</v>
      </c>
      <c r="G48" s="802" t="s">
        <v>164</v>
      </c>
      <c r="H48" s="802"/>
      <c r="I48" s="140">
        <f>SUM(I43:I47)</f>
        <v>669620</v>
      </c>
      <c r="J48" s="86">
        <f>SUM(J43:J47)</f>
        <v>0.99999999999999989</v>
      </c>
      <c r="L48" s="803"/>
      <c r="M48" s="803"/>
      <c r="N48" s="803"/>
      <c r="O48" s="803"/>
      <c r="P48" s="803"/>
      <c r="Q48" s="803"/>
    </row>
    <row r="49" spans="2:17" ht="18" x14ac:dyDescent="0.35">
      <c r="B49" s="24" t="s">
        <v>662</v>
      </c>
      <c r="C49" s="13"/>
      <c r="D49" s="111"/>
      <c r="E49" s="73"/>
      <c r="G49" s="13"/>
      <c r="H49" s="13"/>
      <c r="I49" s="112"/>
      <c r="J49" s="113"/>
      <c r="L49" s="803"/>
      <c r="M49" s="803"/>
      <c r="N49" s="803"/>
      <c r="O49" s="803"/>
      <c r="P49" s="803"/>
      <c r="Q49" s="803"/>
    </row>
    <row r="50" spans="2:17" ht="18" x14ac:dyDescent="0.35">
      <c r="B50" s="24"/>
      <c r="C50" s="13"/>
      <c r="D50" s="111"/>
      <c r="E50" s="73"/>
      <c r="G50" s="13"/>
      <c r="H50" s="13"/>
      <c r="I50" s="112"/>
      <c r="J50" s="113"/>
      <c r="L50" s="803"/>
      <c r="M50" s="803"/>
      <c r="N50" s="803"/>
      <c r="O50" s="803"/>
      <c r="P50" s="803"/>
      <c r="Q50" s="803"/>
    </row>
    <row r="51" spans="2:17" ht="16.5" x14ac:dyDescent="0.35">
      <c r="G51" s="24"/>
      <c r="L51" s="803"/>
      <c r="M51" s="803"/>
      <c r="N51" s="803"/>
      <c r="O51" s="803"/>
      <c r="P51" s="803"/>
      <c r="Q51" s="803"/>
    </row>
    <row r="52" spans="2:17" x14ac:dyDescent="0.25">
      <c r="L52" s="803"/>
      <c r="M52" s="803"/>
      <c r="N52" s="803"/>
      <c r="O52" s="803"/>
      <c r="P52" s="803"/>
      <c r="Q52" s="803"/>
    </row>
    <row r="53" spans="2:17" ht="16.5" customHeight="1" x14ac:dyDescent="0.25">
      <c r="B53" s="795" t="s">
        <v>672</v>
      </c>
      <c r="C53" s="796"/>
      <c r="D53" s="796"/>
      <c r="E53" s="796"/>
      <c r="F53" s="797"/>
      <c r="K53" s="748" t="s">
        <v>673</v>
      </c>
      <c r="L53" s="748"/>
      <c r="M53" s="748"/>
      <c r="N53" s="798" t="s">
        <v>674</v>
      </c>
      <c r="O53" s="798" t="s">
        <v>675</v>
      </c>
      <c r="P53" s="800" t="s">
        <v>660</v>
      </c>
    </row>
    <row r="54" spans="2:17" ht="17.25" customHeight="1" x14ac:dyDescent="0.25">
      <c r="B54" s="81" t="s">
        <v>492</v>
      </c>
      <c r="C54" s="88" t="s">
        <v>486</v>
      </c>
      <c r="D54" s="177" t="s">
        <v>407</v>
      </c>
      <c r="E54" s="177" t="s">
        <v>676</v>
      </c>
      <c r="F54" s="177" t="s">
        <v>677</v>
      </c>
      <c r="K54" s="748"/>
      <c r="L54" s="748"/>
      <c r="M54" s="748"/>
      <c r="N54" s="799"/>
      <c r="O54" s="799"/>
      <c r="P54" s="801"/>
    </row>
    <row r="55" spans="2:17" ht="18" customHeight="1" x14ac:dyDescent="0.25">
      <c r="B55" s="75" t="s">
        <v>205</v>
      </c>
      <c r="C55" s="87" t="s">
        <v>487</v>
      </c>
      <c r="D55" s="176">
        <v>1100862</v>
      </c>
      <c r="E55" s="176">
        <v>58276</v>
      </c>
      <c r="F55" s="58">
        <f>+D55/E55</f>
        <v>18.890486649735742</v>
      </c>
      <c r="K55" s="792" t="s">
        <v>234</v>
      </c>
      <c r="L55" s="793"/>
      <c r="M55" s="794"/>
      <c r="N55" s="138">
        <v>1226</v>
      </c>
      <c r="O55" s="176">
        <v>1031</v>
      </c>
      <c r="P55" s="6">
        <f>+(O55-N55)/N55</f>
        <v>-0.15905383360522024</v>
      </c>
    </row>
    <row r="56" spans="2:17" ht="18" customHeight="1" x14ac:dyDescent="0.25">
      <c r="B56" s="75" t="s">
        <v>205</v>
      </c>
      <c r="C56" s="87" t="s">
        <v>489</v>
      </c>
      <c r="D56" s="176">
        <v>1088923</v>
      </c>
      <c r="E56" s="176">
        <v>32719</v>
      </c>
      <c r="F56" s="58">
        <f>+D56/E56</f>
        <v>33.28105993459458</v>
      </c>
      <c r="K56" s="792" t="s">
        <v>678</v>
      </c>
      <c r="L56" s="793"/>
      <c r="M56" s="794"/>
      <c r="N56" s="138">
        <v>419</v>
      </c>
      <c r="O56" s="176">
        <v>505</v>
      </c>
      <c r="P56" s="6">
        <f>+(O56-N56)/N56</f>
        <v>0.2052505966587112</v>
      </c>
    </row>
    <row r="57" spans="2:17" ht="18" customHeight="1" x14ac:dyDescent="0.25">
      <c r="B57" s="75" t="s">
        <v>205</v>
      </c>
      <c r="C57" s="87" t="s">
        <v>47</v>
      </c>
      <c r="D57" s="176">
        <v>816444</v>
      </c>
      <c r="E57" s="176">
        <v>34907</v>
      </c>
      <c r="F57" s="58">
        <f t="shared" ref="F57:F62" si="2">+D57/E57</f>
        <v>23.389119660813016</v>
      </c>
      <c r="K57" s="792" t="s">
        <v>679</v>
      </c>
      <c r="L57" s="793"/>
      <c r="M57" s="794"/>
      <c r="N57" s="138">
        <v>427</v>
      </c>
      <c r="O57" s="176">
        <v>379</v>
      </c>
      <c r="P57" s="6">
        <f t="shared" ref="P57:P62" si="3">+(O57-N57)/N57</f>
        <v>-0.11241217798594848</v>
      </c>
    </row>
    <row r="58" spans="2:17" ht="18" customHeight="1" x14ac:dyDescent="0.25">
      <c r="B58" s="75" t="s">
        <v>205</v>
      </c>
      <c r="C58" s="87" t="s">
        <v>41</v>
      </c>
      <c r="D58" s="176">
        <v>659210</v>
      </c>
      <c r="E58" s="176">
        <v>26971</v>
      </c>
      <c r="F58" s="58">
        <f t="shared" si="2"/>
        <v>24.441437099106448</v>
      </c>
      <c r="K58" s="792" t="s">
        <v>476</v>
      </c>
      <c r="L58" s="793"/>
      <c r="M58" s="794"/>
      <c r="N58" s="138">
        <v>384</v>
      </c>
      <c r="O58" s="176">
        <v>370</v>
      </c>
      <c r="P58" s="6">
        <f t="shared" si="3"/>
        <v>-3.6458333333333336E-2</v>
      </c>
    </row>
    <row r="59" spans="2:17" ht="18" customHeight="1" x14ac:dyDescent="0.25">
      <c r="B59" s="75" t="s">
        <v>205</v>
      </c>
      <c r="C59" s="87" t="s">
        <v>493</v>
      </c>
      <c r="D59" s="176">
        <v>538683</v>
      </c>
      <c r="E59" s="176">
        <v>21710</v>
      </c>
      <c r="F59" s="58">
        <f t="shared" si="2"/>
        <v>24.812666973744818</v>
      </c>
      <c r="K59" s="792" t="s">
        <v>477</v>
      </c>
      <c r="L59" s="793"/>
      <c r="M59" s="794"/>
      <c r="N59" s="138">
        <v>332</v>
      </c>
      <c r="O59" s="176">
        <v>335</v>
      </c>
      <c r="P59" s="6">
        <f t="shared" si="3"/>
        <v>9.0361445783132526E-3</v>
      </c>
    </row>
    <row r="60" spans="2:17" ht="18" customHeight="1" x14ac:dyDescent="0.25">
      <c r="B60" s="75" t="s">
        <v>41</v>
      </c>
      <c r="C60" s="87" t="s">
        <v>680</v>
      </c>
      <c r="D60" s="176">
        <v>384982</v>
      </c>
      <c r="E60" s="176">
        <v>26497</v>
      </c>
      <c r="F60" s="58">
        <f t="shared" si="2"/>
        <v>14.529267464241235</v>
      </c>
      <c r="K60" s="792" t="s">
        <v>681</v>
      </c>
      <c r="L60" s="793"/>
      <c r="M60" s="794"/>
      <c r="N60" s="138">
        <v>442</v>
      </c>
      <c r="O60" s="176">
        <v>313</v>
      </c>
      <c r="P60" s="6">
        <f t="shared" si="3"/>
        <v>-0.29185520361990952</v>
      </c>
    </row>
    <row r="61" spans="2:17" ht="18" customHeight="1" x14ac:dyDescent="0.25">
      <c r="B61" s="75" t="s">
        <v>41</v>
      </c>
      <c r="C61" s="87" t="s">
        <v>47</v>
      </c>
      <c r="D61" s="176">
        <v>330030</v>
      </c>
      <c r="E61" s="176">
        <v>45930</v>
      </c>
      <c r="F61" s="58">
        <f t="shared" si="2"/>
        <v>7.1854996734160679</v>
      </c>
      <c r="K61" s="792" t="s">
        <v>682</v>
      </c>
      <c r="L61" s="793"/>
      <c r="M61" s="794"/>
      <c r="N61" s="138">
        <v>302</v>
      </c>
      <c r="O61" s="176">
        <v>309</v>
      </c>
      <c r="P61" s="6">
        <f t="shared" si="3"/>
        <v>2.3178807947019868E-2</v>
      </c>
    </row>
    <row r="62" spans="2:17" ht="18" x14ac:dyDescent="0.25">
      <c r="B62" s="75" t="s">
        <v>205</v>
      </c>
      <c r="C62" s="87" t="s">
        <v>683</v>
      </c>
      <c r="D62" s="176">
        <v>305553</v>
      </c>
      <c r="E62" s="176">
        <v>8939</v>
      </c>
      <c r="F62" s="58">
        <f t="shared" si="2"/>
        <v>34.182011410672338</v>
      </c>
      <c r="G62" s="94"/>
      <c r="H62" s="94"/>
      <c r="K62" s="792" t="s">
        <v>684</v>
      </c>
      <c r="L62" s="793"/>
      <c r="M62" s="794"/>
      <c r="N62" s="138">
        <v>83</v>
      </c>
      <c r="O62" s="176">
        <v>252</v>
      </c>
      <c r="P62" s="6">
        <f t="shared" si="3"/>
        <v>2.036144578313253</v>
      </c>
    </row>
    <row r="63" spans="2:17" ht="15" customHeight="1" x14ac:dyDescent="0.35">
      <c r="F63" s="94"/>
      <c r="G63" s="94"/>
      <c r="H63" s="94"/>
      <c r="K63" s="24" t="s">
        <v>685</v>
      </c>
    </row>
    <row r="64" spans="2:17" ht="15" hidden="1" customHeight="1" x14ac:dyDescent="0.35">
      <c r="B64" s="791" t="s">
        <v>686</v>
      </c>
      <c r="C64" s="791"/>
      <c r="D64" s="791"/>
      <c r="E64" s="791"/>
      <c r="F64" s="791"/>
      <c r="G64" s="791"/>
      <c r="H64" s="94"/>
      <c r="I64" s="24"/>
    </row>
    <row r="65" spans="2:13" ht="15" hidden="1" customHeight="1" x14ac:dyDescent="0.25">
      <c r="B65" s="791"/>
      <c r="C65" s="791"/>
      <c r="D65" s="791"/>
      <c r="E65" s="791"/>
      <c r="F65" s="791"/>
      <c r="G65" s="791"/>
    </row>
    <row r="66" spans="2:13" ht="27" hidden="1" customHeight="1" x14ac:dyDescent="0.25">
      <c r="B66" s="99" t="s">
        <v>687</v>
      </c>
      <c r="C66" s="100" t="s">
        <v>464</v>
      </c>
      <c r="D66" s="101" t="s">
        <v>688</v>
      </c>
      <c r="E66" s="100" t="s">
        <v>689</v>
      </c>
      <c r="F66" s="100" t="s">
        <v>690</v>
      </c>
      <c r="G66" s="100" t="s">
        <v>691</v>
      </c>
      <c r="K66"/>
      <c r="L66"/>
      <c r="M66"/>
    </row>
    <row r="67" spans="2:13" ht="15" hidden="1" customHeight="1" x14ac:dyDescent="0.3">
      <c r="B67" s="56" t="s">
        <v>378</v>
      </c>
      <c r="C67" s="95">
        <v>1036736</v>
      </c>
      <c r="D67" s="95">
        <v>37398</v>
      </c>
      <c r="E67" s="96">
        <f>+C67/D67</f>
        <v>27.721696347398257</v>
      </c>
      <c r="F67" s="129">
        <v>7664</v>
      </c>
      <c r="G67" s="96">
        <f>+D67/F67</f>
        <v>4.8796972860125258</v>
      </c>
    </row>
    <row r="68" spans="2:13" ht="15" hidden="1" customHeight="1" x14ac:dyDescent="0.3">
      <c r="B68" s="56" t="s">
        <v>379</v>
      </c>
      <c r="C68" s="95">
        <v>1107590</v>
      </c>
      <c r="D68" s="95">
        <v>39508</v>
      </c>
      <c r="E68" s="96">
        <f t="shared" ref="E68:E76" si="4">+C68/D68</f>
        <v>28.034575275893491</v>
      </c>
      <c r="F68" s="129">
        <v>7818</v>
      </c>
      <c r="G68" s="96">
        <f t="shared" ref="G68:G76" si="5">+D68/F68</f>
        <v>5.0534663596827833</v>
      </c>
    </row>
    <row r="69" spans="2:13" ht="15" hidden="1" customHeight="1" x14ac:dyDescent="0.3">
      <c r="B69" s="56" t="s">
        <v>380</v>
      </c>
      <c r="C69" s="95">
        <v>975920</v>
      </c>
      <c r="D69" s="95">
        <v>34404</v>
      </c>
      <c r="E69" s="96">
        <f>+C69/D69</f>
        <v>28.366469015230788</v>
      </c>
      <c r="F69" s="129">
        <v>7520</v>
      </c>
      <c r="G69" s="96">
        <f t="shared" si="5"/>
        <v>4.5750000000000002</v>
      </c>
    </row>
    <row r="70" spans="2:13" ht="15" hidden="1" customHeight="1" x14ac:dyDescent="0.3">
      <c r="B70" s="56" t="s">
        <v>381</v>
      </c>
      <c r="C70" s="95">
        <v>1003936</v>
      </c>
      <c r="D70" s="95">
        <v>34886</v>
      </c>
      <c r="E70" s="96">
        <f t="shared" si="4"/>
        <v>28.777618528922776</v>
      </c>
      <c r="F70" s="129">
        <v>6987</v>
      </c>
      <c r="G70" s="96">
        <f t="shared" si="5"/>
        <v>4.9929869758122223</v>
      </c>
    </row>
    <row r="71" spans="2:13" ht="15" hidden="1" customHeight="1" x14ac:dyDescent="0.3">
      <c r="B71" s="56" t="s">
        <v>382</v>
      </c>
      <c r="C71" s="95">
        <v>982606</v>
      </c>
      <c r="D71" s="95">
        <v>34707</v>
      </c>
      <c r="E71" s="96">
        <f t="shared" si="4"/>
        <v>28.311464546056992</v>
      </c>
      <c r="F71" s="129">
        <v>7714</v>
      </c>
      <c r="G71" s="96">
        <f t="shared" si="5"/>
        <v>4.4992221934145711</v>
      </c>
    </row>
    <row r="72" spans="2:13" ht="15" hidden="1" customHeight="1" x14ac:dyDescent="0.3">
      <c r="B72" s="56" t="s">
        <v>383</v>
      </c>
      <c r="C72" s="95">
        <v>865455</v>
      </c>
      <c r="D72" s="95">
        <v>30703</v>
      </c>
      <c r="E72" s="96">
        <f t="shared" si="4"/>
        <v>28.18796208839527</v>
      </c>
      <c r="F72" s="129">
        <v>7408</v>
      </c>
      <c r="G72" s="96">
        <f t="shared" si="5"/>
        <v>4.1445734341252702</v>
      </c>
    </row>
    <row r="73" spans="2:13" ht="15" hidden="1" customHeight="1" x14ac:dyDescent="0.3">
      <c r="B73" s="56" t="s">
        <v>384</v>
      </c>
      <c r="C73" s="95">
        <v>930228</v>
      </c>
      <c r="D73" s="95">
        <v>33577</v>
      </c>
      <c r="E73" s="96">
        <f t="shared" si="4"/>
        <v>27.704321410489325</v>
      </c>
      <c r="F73" s="129">
        <v>7676</v>
      </c>
      <c r="G73" s="96">
        <f t="shared" si="5"/>
        <v>4.3742834809796767</v>
      </c>
    </row>
    <row r="74" spans="2:13" ht="15" hidden="1" customHeight="1" x14ac:dyDescent="0.3">
      <c r="B74" s="56" t="s">
        <v>385</v>
      </c>
      <c r="C74" s="95">
        <v>874008</v>
      </c>
      <c r="D74" s="95">
        <v>31676</v>
      </c>
      <c r="E74" s="96">
        <f t="shared" si="4"/>
        <v>27.592120217199142</v>
      </c>
      <c r="F74" s="129">
        <v>7465</v>
      </c>
      <c r="G74" s="96">
        <f t="shared" si="5"/>
        <v>4.243268586738111</v>
      </c>
    </row>
    <row r="75" spans="2:13" ht="15" hidden="1" customHeight="1" x14ac:dyDescent="0.3">
      <c r="B75" s="56" t="s">
        <v>386</v>
      </c>
      <c r="C75" s="95">
        <v>1085388</v>
      </c>
      <c r="D75" s="95">
        <v>38194</v>
      </c>
      <c r="E75" s="96">
        <f t="shared" si="4"/>
        <v>28.417761952139081</v>
      </c>
      <c r="F75" s="129">
        <v>7767</v>
      </c>
      <c r="G75" s="96">
        <f t="shared" si="5"/>
        <v>4.917471353160809</v>
      </c>
    </row>
    <row r="76" spans="2:13" ht="15" hidden="1" customHeight="1" x14ac:dyDescent="0.3">
      <c r="B76" s="56" t="s">
        <v>387</v>
      </c>
      <c r="C76" s="95"/>
      <c r="D76" s="95"/>
      <c r="E76" s="96" t="e">
        <f t="shared" si="4"/>
        <v>#DIV/0!</v>
      </c>
      <c r="F76" s="129"/>
      <c r="G76" s="96" t="e">
        <f t="shared" si="5"/>
        <v>#DIV/0!</v>
      </c>
    </row>
    <row r="77" spans="2:13" ht="15" hidden="1" customHeight="1" x14ac:dyDescent="0.3">
      <c r="B77" s="56" t="s">
        <v>388</v>
      </c>
      <c r="C77" s="95"/>
      <c r="D77" s="95"/>
      <c r="E77" s="96" t="e">
        <f>+C77/D77</f>
        <v>#DIV/0!</v>
      </c>
      <c r="F77" s="129"/>
      <c r="G77" s="96" t="e">
        <f>+D77/F77</f>
        <v>#DIV/0!</v>
      </c>
    </row>
    <row r="78" spans="2:13" ht="15" hidden="1" customHeight="1" x14ac:dyDescent="0.3">
      <c r="B78" s="56" t="s">
        <v>389</v>
      </c>
      <c r="C78" s="95"/>
      <c r="D78" s="95"/>
      <c r="E78" s="96" t="e">
        <f>+C78/D78</f>
        <v>#DIV/0!</v>
      </c>
      <c r="F78" s="129"/>
      <c r="G78" s="96" t="e">
        <f>+D78/F78</f>
        <v>#DIV/0!</v>
      </c>
    </row>
    <row r="79" spans="2:13" ht="15" hidden="1" customHeight="1" x14ac:dyDescent="0.25">
      <c r="B79" s="98" t="s">
        <v>692</v>
      </c>
      <c r="C79" s="102">
        <f>AVERAGE(C67:C75)</f>
        <v>984651.88888888888</v>
      </c>
      <c r="D79" s="102">
        <f>AVERAGE(D67:D75)</f>
        <v>35005.888888888891</v>
      </c>
      <c r="E79" s="103">
        <f>AVERAGE(E67:E71)</f>
        <v>28.24236474270046</v>
      </c>
      <c r="F79" s="128">
        <f>AVERAGE(F67:F75)</f>
        <v>7557.666666666667</v>
      </c>
      <c r="G79" s="103">
        <f>AVERAGE(G67:G71)</f>
        <v>4.8000745629844204</v>
      </c>
    </row>
    <row r="80" spans="2:13" ht="15" customHeight="1" x14ac:dyDescent="0.25">
      <c r="F80" s="94"/>
      <c r="G80" s="94"/>
    </row>
    <row r="81" spans="2:17" ht="27.75" customHeight="1" x14ac:dyDescent="0.35">
      <c r="B81" s="79" t="s">
        <v>693</v>
      </c>
      <c r="C81" s="80"/>
      <c r="D81" s="80"/>
    </row>
    <row r="82" spans="2:17" ht="15" customHeight="1" x14ac:dyDescent="0.25">
      <c r="O82" s="8"/>
      <c r="P82" s="7"/>
      <c r="Q82" s="7"/>
    </row>
    <row r="83" spans="2:17" ht="15" customHeight="1" x14ac:dyDescent="0.25">
      <c r="B83" s="748" t="s">
        <v>659</v>
      </c>
      <c r="C83" s="800">
        <v>2019</v>
      </c>
      <c r="D83" s="800">
        <v>2020</v>
      </c>
      <c r="E83" s="800" t="s">
        <v>660</v>
      </c>
      <c r="K83" s="748" t="s">
        <v>661</v>
      </c>
      <c r="L83" s="800">
        <v>2019</v>
      </c>
      <c r="M83" s="800">
        <v>2020</v>
      </c>
      <c r="N83" s="800" t="s">
        <v>660</v>
      </c>
    </row>
    <row r="84" spans="2:17" ht="15" customHeight="1" x14ac:dyDescent="0.25">
      <c r="B84" s="748"/>
      <c r="C84" s="801"/>
      <c r="D84" s="801"/>
      <c r="E84" s="801"/>
      <c r="K84" s="748"/>
      <c r="L84" s="801"/>
      <c r="M84" s="801"/>
      <c r="N84" s="801"/>
    </row>
    <row r="85" spans="2:17" ht="15" customHeight="1" x14ac:dyDescent="0.25">
      <c r="B85" s="78" t="s">
        <v>694</v>
      </c>
      <c r="C85" s="54">
        <v>1.0900000000000001</v>
      </c>
      <c r="D85" s="54">
        <v>1.0900000000000001</v>
      </c>
      <c r="E85" s="6">
        <f>+(D85-C85)/C85</f>
        <v>0</v>
      </c>
      <c r="G85" s="12"/>
      <c r="H85" s="2"/>
      <c r="K85" s="78" t="s">
        <v>694</v>
      </c>
      <c r="L85" s="58">
        <v>81</v>
      </c>
      <c r="M85" s="58">
        <v>65</v>
      </c>
      <c r="N85" s="6">
        <f>+(M85-L85)/L85</f>
        <v>-0.19753086419753085</v>
      </c>
    </row>
    <row r="86" spans="2:17" ht="15" customHeight="1" x14ac:dyDescent="0.25">
      <c r="B86" s="78" t="s">
        <v>379</v>
      </c>
      <c r="C86" s="54">
        <v>1.05</v>
      </c>
      <c r="D86" s="54">
        <v>1.1000000000000001</v>
      </c>
      <c r="E86" s="6">
        <f t="shared" ref="E86:E96" si="6">+(D86-C86)/C86</f>
        <v>4.7619047619047658E-2</v>
      </c>
      <c r="G86" s="12"/>
      <c r="H86" s="2"/>
      <c r="K86" s="78" t="s">
        <v>379</v>
      </c>
      <c r="L86" s="58">
        <v>81</v>
      </c>
      <c r="M86" s="58">
        <v>66</v>
      </c>
      <c r="N86" s="6">
        <f t="shared" ref="N86:N96" si="7">+(M86-L86)/L86</f>
        <v>-0.18518518518518517</v>
      </c>
    </row>
    <row r="87" spans="2:17" ht="15" customHeight="1" x14ac:dyDescent="0.25">
      <c r="B87" s="78" t="s">
        <v>695</v>
      </c>
      <c r="C87" s="54">
        <v>1.1299999999999999</v>
      </c>
      <c r="D87" s="54">
        <v>1.0620000000000001</v>
      </c>
      <c r="E87" s="6">
        <f t="shared" si="6"/>
        <v>-6.0176991150442338E-2</v>
      </c>
      <c r="G87" s="12"/>
      <c r="H87" s="2"/>
      <c r="K87" s="78" t="s">
        <v>695</v>
      </c>
      <c r="L87" s="58">
        <v>81</v>
      </c>
      <c r="M87" s="58">
        <v>60</v>
      </c>
      <c r="N87" s="6">
        <f t="shared" si="7"/>
        <v>-0.25925925925925924</v>
      </c>
    </row>
    <row r="88" spans="2:17" ht="15" customHeight="1" x14ac:dyDescent="0.25">
      <c r="B88" s="78" t="s">
        <v>696</v>
      </c>
      <c r="C88" s="54">
        <v>1.0900000000000001</v>
      </c>
      <c r="D88" s="54">
        <v>0.77</v>
      </c>
      <c r="E88" s="6">
        <f t="shared" si="6"/>
        <v>-0.29357798165137616</v>
      </c>
      <c r="G88" s="12"/>
      <c r="H88" s="2"/>
      <c r="K88" s="78" t="s">
        <v>696</v>
      </c>
      <c r="L88" s="58">
        <v>73</v>
      </c>
      <c r="M88" s="58">
        <v>36</v>
      </c>
      <c r="N88" s="6">
        <f t="shared" si="7"/>
        <v>-0.50684931506849318</v>
      </c>
    </row>
    <row r="89" spans="2:17" ht="15" customHeight="1" x14ac:dyDescent="0.25">
      <c r="B89" s="78" t="s">
        <v>697</v>
      </c>
      <c r="C89" s="54">
        <v>1.22</v>
      </c>
      <c r="D89" s="54">
        <v>0.83</v>
      </c>
      <c r="E89" s="6">
        <f t="shared" si="6"/>
        <v>-0.31967213114754101</v>
      </c>
      <c r="G89" s="12"/>
      <c r="H89" s="2"/>
      <c r="K89" s="78" t="s">
        <v>697</v>
      </c>
      <c r="L89" s="58">
        <v>73</v>
      </c>
      <c r="M89" s="58">
        <v>39</v>
      </c>
      <c r="N89" s="6">
        <f t="shared" si="7"/>
        <v>-0.46575342465753422</v>
      </c>
    </row>
    <row r="90" spans="2:17" ht="15" customHeight="1" x14ac:dyDescent="0.25">
      <c r="B90" s="78" t="s">
        <v>698</v>
      </c>
      <c r="C90" s="54">
        <v>1.06</v>
      </c>
      <c r="D90" s="54">
        <v>0.84</v>
      </c>
      <c r="E90" s="6">
        <f t="shared" si="6"/>
        <v>-0.20754716981132082</v>
      </c>
      <c r="G90" s="11"/>
      <c r="H90" s="2"/>
      <c r="K90" s="78" t="s">
        <v>698</v>
      </c>
      <c r="L90" s="58">
        <v>65</v>
      </c>
      <c r="M90" s="58">
        <v>39.085000000000001</v>
      </c>
      <c r="N90" s="6">
        <f t="shared" si="7"/>
        <v>-0.39869230769230768</v>
      </c>
    </row>
    <row r="91" spans="2:17" ht="15" customHeight="1" x14ac:dyDescent="0.25">
      <c r="B91" s="78" t="s">
        <v>699</v>
      </c>
      <c r="C91" s="54">
        <v>1.2</v>
      </c>
      <c r="D91" s="54">
        <v>7.8E-2</v>
      </c>
      <c r="E91" s="6">
        <f t="shared" si="6"/>
        <v>-0.93499999999999994</v>
      </c>
      <c r="G91" s="3"/>
      <c r="K91" s="78" t="s">
        <v>699</v>
      </c>
      <c r="L91" s="58">
        <v>66</v>
      </c>
      <c r="M91" s="58">
        <v>1.1000000000000001</v>
      </c>
      <c r="N91" s="6">
        <f t="shared" si="7"/>
        <v>-0.98333333333333339</v>
      </c>
    </row>
    <row r="92" spans="2:17" ht="15" customHeight="1" x14ac:dyDescent="0.25">
      <c r="B92" s="78" t="s">
        <v>700</v>
      </c>
      <c r="C92" s="54">
        <v>1.23</v>
      </c>
      <c r="D92" s="54">
        <v>1.4999999999999999E-2</v>
      </c>
      <c r="E92" s="6">
        <f t="shared" si="6"/>
        <v>-0.98780487804878059</v>
      </c>
      <c r="K92" s="78" t="s">
        <v>700</v>
      </c>
      <c r="L92" s="58">
        <v>64</v>
      </c>
      <c r="M92" s="58">
        <v>9.9760000000000001E-2</v>
      </c>
      <c r="N92" s="6">
        <f t="shared" si="7"/>
        <v>-0.99844124999999995</v>
      </c>
    </row>
    <row r="93" spans="2:17" ht="15" customHeight="1" x14ac:dyDescent="0.25">
      <c r="B93" s="78" t="s">
        <v>403</v>
      </c>
      <c r="C93" s="54">
        <v>1.1100000000000001</v>
      </c>
      <c r="D93" s="54">
        <v>0.08</v>
      </c>
      <c r="E93" s="6">
        <f t="shared" si="6"/>
        <v>-0.92792792792792789</v>
      </c>
      <c r="G93" s="3"/>
      <c r="K93" s="78" t="s">
        <v>403</v>
      </c>
      <c r="L93" s="58">
        <v>64</v>
      </c>
      <c r="M93" s="54">
        <v>0.08</v>
      </c>
      <c r="N93" s="6">
        <f t="shared" si="7"/>
        <v>-0.99875000000000003</v>
      </c>
    </row>
    <row r="94" spans="2:17" ht="15" customHeight="1" x14ac:dyDescent="0.25">
      <c r="B94" s="78" t="s">
        <v>404</v>
      </c>
      <c r="C94" s="54">
        <v>1.1499999999999999</v>
      </c>
      <c r="D94" s="54">
        <v>0.443</v>
      </c>
      <c r="E94" s="6">
        <f t="shared" si="6"/>
        <v>-0.61478260869565204</v>
      </c>
      <c r="K94" s="78" t="s">
        <v>404</v>
      </c>
      <c r="L94" s="58">
        <v>63</v>
      </c>
      <c r="M94" s="58">
        <v>0.13</v>
      </c>
      <c r="N94" s="55">
        <f t="shared" si="7"/>
        <v>-0.9979365079365079</v>
      </c>
    </row>
    <row r="95" spans="2:17" ht="18" x14ac:dyDescent="0.25">
      <c r="B95" s="78" t="s">
        <v>405</v>
      </c>
      <c r="C95" s="54">
        <v>1.0900000000000001</v>
      </c>
      <c r="D95" s="54">
        <v>0.158</v>
      </c>
      <c r="E95" s="6">
        <f t="shared" si="6"/>
        <v>-0.85504587155963296</v>
      </c>
      <c r="K95" s="78" t="s">
        <v>405</v>
      </c>
      <c r="L95" s="58">
        <v>67</v>
      </c>
      <c r="M95" s="58">
        <v>0.54869000000000001</v>
      </c>
      <c r="N95" s="55">
        <f t="shared" si="7"/>
        <v>-0.99181059701492547</v>
      </c>
    </row>
    <row r="96" spans="2:17" ht="18" hidden="1" x14ac:dyDescent="0.25">
      <c r="B96" s="78" t="s">
        <v>406</v>
      </c>
      <c r="C96" s="54">
        <v>1.1000000000000001</v>
      </c>
      <c r="D96" s="54"/>
      <c r="E96" s="6">
        <f t="shared" si="6"/>
        <v>-1</v>
      </c>
      <c r="K96" s="78" t="s">
        <v>406</v>
      </c>
      <c r="L96" s="58">
        <v>68</v>
      </c>
      <c r="M96" s="58"/>
      <c r="N96" s="55">
        <f t="shared" si="7"/>
        <v>-1</v>
      </c>
    </row>
    <row r="97" spans="2:17" ht="18" x14ac:dyDescent="0.25">
      <c r="B97" s="77" t="s">
        <v>164</v>
      </c>
      <c r="C97" s="127">
        <f>SUM(C85:C95)</f>
        <v>12.42</v>
      </c>
      <c r="D97" s="127">
        <f>SUM(D85:D95)</f>
        <v>6.4660000000000002</v>
      </c>
      <c r="E97" s="10">
        <f>+(D97-C97)/C97</f>
        <v>-0.4793880837359098</v>
      </c>
      <c r="F97" s="14"/>
      <c r="K97" s="77" t="s">
        <v>164</v>
      </c>
      <c r="L97" s="127">
        <f>SUM(L85:L95)</f>
        <v>778</v>
      </c>
      <c r="M97" s="127">
        <f>SUM(M85:M95)</f>
        <v>307.04345000000001</v>
      </c>
      <c r="N97" s="10">
        <f>+(M97-L97)/L97</f>
        <v>-0.60534260925449868</v>
      </c>
    </row>
    <row r="98" spans="2:17" ht="18" x14ac:dyDescent="0.35">
      <c r="B98" s="24" t="s">
        <v>662</v>
      </c>
      <c r="C98" s="14"/>
      <c r="D98" s="14"/>
      <c r="E98" s="14"/>
      <c r="F98" s="73"/>
      <c r="K98" s="24"/>
    </row>
    <row r="99" spans="2:17" ht="18" x14ac:dyDescent="0.35">
      <c r="B99" s="24"/>
      <c r="C99" s="14"/>
      <c r="D99" s="14"/>
      <c r="E99" s="14"/>
      <c r="F99" s="73"/>
      <c r="K99" s="24"/>
    </row>
    <row r="100" spans="2:17" ht="18" x14ac:dyDescent="0.35">
      <c r="B100" s="24"/>
      <c r="C100" s="14"/>
      <c r="D100" s="14"/>
      <c r="E100" s="14"/>
      <c r="F100" s="73"/>
      <c r="K100" s="24"/>
    </row>
    <row r="101" spans="2:17" ht="18" x14ac:dyDescent="0.35">
      <c r="B101" s="24"/>
      <c r="C101" s="14"/>
      <c r="D101" s="14"/>
      <c r="E101" s="14"/>
      <c r="F101" s="73"/>
      <c r="K101" s="24"/>
    </row>
    <row r="102" spans="2:17" ht="18" x14ac:dyDescent="0.35">
      <c r="B102" s="24"/>
      <c r="C102" s="14"/>
      <c r="D102" s="14"/>
      <c r="E102" s="14"/>
      <c r="F102" s="73"/>
      <c r="K102" s="24"/>
    </row>
    <row r="103" spans="2:17" ht="18" x14ac:dyDescent="0.35">
      <c r="B103" s="24"/>
      <c r="C103" s="14"/>
      <c r="D103" s="14"/>
      <c r="E103" s="14"/>
      <c r="F103" s="73"/>
      <c r="K103" s="24"/>
    </row>
    <row r="104" spans="2:17" ht="18" x14ac:dyDescent="0.35">
      <c r="B104" s="24"/>
      <c r="C104" s="14"/>
      <c r="D104" s="14"/>
      <c r="E104" s="14"/>
      <c r="F104" s="73"/>
      <c r="K104" s="24"/>
    </row>
    <row r="105" spans="2:17" ht="18" x14ac:dyDescent="0.35">
      <c r="B105" s="24"/>
      <c r="C105" s="14"/>
      <c r="D105" s="14"/>
      <c r="E105" s="14"/>
      <c r="F105" s="73"/>
      <c r="K105" s="24"/>
    </row>
    <row r="106" spans="2:17" ht="18" x14ac:dyDescent="0.35">
      <c r="B106" s="24"/>
      <c r="C106" s="14"/>
      <c r="D106" s="14"/>
      <c r="E106" s="14"/>
      <c r="F106" s="73"/>
      <c r="K106" s="24"/>
    </row>
    <row r="107" spans="2:17" ht="18" x14ac:dyDescent="0.35">
      <c r="B107" s="24"/>
      <c r="C107" s="14"/>
      <c r="D107" s="14"/>
      <c r="E107" s="14"/>
      <c r="F107" s="73"/>
      <c r="K107" s="24"/>
    </row>
    <row r="108" spans="2:17" ht="18" x14ac:dyDescent="0.35">
      <c r="B108" s="24"/>
      <c r="C108" s="14"/>
      <c r="D108" s="14"/>
      <c r="E108" s="14"/>
      <c r="F108" s="73"/>
      <c r="K108" s="24"/>
    </row>
    <row r="109" spans="2:17" ht="18" x14ac:dyDescent="0.35">
      <c r="B109" s="24"/>
      <c r="C109" s="14"/>
      <c r="D109" s="14"/>
      <c r="E109" s="14"/>
      <c r="F109" s="73"/>
      <c r="K109" s="24"/>
    </row>
    <row r="110" spans="2:17" ht="16.5" customHeight="1" x14ac:dyDescent="0.35">
      <c r="B110" s="24"/>
      <c r="C110" s="14"/>
      <c r="D110" s="14"/>
      <c r="E110" s="14"/>
      <c r="F110" s="73"/>
      <c r="K110" s="24"/>
    </row>
    <row r="111" spans="2:17" ht="16.5" customHeight="1" x14ac:dyDescent="0.35">
      <c r="B111" s="24"/>
      <c r="C111" s="14"/>
      <c r="D111" s="14"/>
      <c r="E111" s="14"/>
      <c r="F111" s="73"/>
    </row>
    <row r="112" spans="2:17" ht="23.25" customHeight="1" x14ac:dyDescent="0.35">
      <c r="B112" s="24"/>
      <c r="C112" s="14"/>
      <c r="D112" s="14"/>
      <c r="E112" s="14"/>
      <c r="F112" s="73"/>
      <c r="L112" s="803" t="s">
        <v>701</v>
      </c>
      <c r="M112" s="803"/>
      <c r="N112" s="803"/>
      <c r="O112" s="803"/>
      <c r="P112" s="803"/>
      <c r="Q112" s="803"/>
    </row>
    <row r="113" spans="2:17" ht="14.45" customHeight="1" x14ac:dyDescent="0.25">
      <c r="B113" s="804" t="s">
        <v>664</v>
      </c>
      <c r="C113" s="805"/>
      <c r="D113" s="806"/>
      <c r="E113" s="177" t="s">
        <v>185</v>
      </c>
      <c r="G113" s="82" t="s">
        <v>702</v>
      </c>
      <c r="H113" s="139"/>
      <c r="I113" s="83"/>
      <c r="J113" s="177" t="s">
        <v>666</v>
      </c>
      <c r="L113" s="803"/>
      <c r="M113" s="803"/>
      <c r="N113" s="803"/>
      <c r="O113" s="803"/>
      <c r="P113" s="803"/>
      <c r="Q113" s="803"/>
    </row>
    <row r="114" spans="2:17" ht="18" x14ac:dyDescent="0.25">
      <c r="B114" s="792" t="s">
        <v>667</v>
      </c>
      <c r="C114" s="794"/>
      <c r="D114" s="54">
        <v>4.556</v>
      </c>
      <c r="E114" s="55">
        <f>+D114/$D$119</f>
        <v>0.71062773728548012</v>
      </c>
      <c r="G114" s="792" t="s">
        <v>668</v>
      </c>
      <c r="H114" s="794"/>
      <c r="I114" s="84">
        <v>225385</v>
      </c>
      <c r="J114" s="85">
        <f>+I114/$I$119</f>
        <v>0.47318774248811701</v>
      </c>
      <c r="L114" s="803"/>
      <c r="M114" s="803"/>
      <c r="N114" s="803"/>
      <c r="O114" s="803"/>
      <c r="P114" s="803"/>
      <c r="Q114" s="803"/>
    </row>
    <row r="115" spans="2:17" ht="18" x14ac:dyDescent="0.25">
      <c r="B115" s="792" t="s">
        <v>668</v>
      </c>
      <c r="C115" s="794"/>
      <c r="D115" s="54">
        <v>1.012</v>
      </c>
      <c r="E115" s="55">
        <f>+D115/$D$119</f>
        <v>0.15784795218018127</v>
      </c>
      <c r="G115" s="792" t="s">
        <v>667</v>
      </c>
      <c r="H115" s="794"/>
      <c r="I115" s="84">
        <v>197959</v>
      </c>
      <c r="J115" s="85">
        <f>+I115/$I$119</f>
        <v>0.41560783688002823</v>
      </c>
      <c r="L115" s="803"/>
      <c r="M115" s="803"/>
      <c r="N115" s="803"/>
      <c r="O115" s="803"/>
      <c r="P115" s="803"/>
      <c r="Q115" s="803"/>
    </row>
    <row r="116" spans="2:17" ht="18" x14ac:dyDescent="0.25">
      <c r="B116" s="802" t="s">
        <v>669</v>
      </c>
      <c r="C116" s="802"/>
      <c r="D116" s="54">
        <v>0.67549999999999999</v>
      </c>
      <c r="E116" s="55">
        <f>+D116/$D$119</f>
        <v>0.10536194831789768</v>
      </c>
      <c r="G116" s="792" t="s">
        <v>669</v>
      </c>
      <c r="H116" s="794"/>
      <c r="I116" s="84">
        <v>42047</v>
      </c>
      <c r="J116" s="85">
        <f>+I116/$I$119</f>
        <v>8.8276171920925781E-2</v>
      </c>
      <c r="L116" s="803"/>
      <c r="M116" s="803"/>
      <c r="N116" s="803"/>
      <c r="O116" s="803"/>
      <c r="P116" s="803"/>
      <c r="Q116" s="803"/>
    </row>
    <row r="117" spans="2:17" ht="18" x14ac:dyDescent="0.25">
      <c r="B117" s="802" t="s">
        <v>670</v>
      </c>
      <c r="C117" s="802"/>
      <c r="D117" s="54">
        <v>0.141733</v>
      </c>
      <c r="E117" s="55">
        <f>+D117/$D$119</f>
        <v>2.2106980045803984E-2</v>
      </c>
      <c r="G117" s="792" t="s">
        <v>670</v>
      </c>
      <c r="H117" s="794"/>
      <c r="I117" s="84">
        <v>10439</v>
      </c>
      <c r="J117" s="85">
        <f>+I117/$I$119</f>
        <v>2.19163069584642E-2</v>
      </c>
      <c r="L117" s="803"/>
      <c r="M117" s="803"/>
      <c r="N117" s="803"/>
      <c r="O117" s="803"/>
      <c r="P117" s="803"/>
      <c r="Q117" s="803"/>
    </row>
    <row r="118" spans="2:17" ht="18" x14ac:dyDescent="0.25">
      <c r="B118" s="802" t="s">
        <v>671</v>
      </c>
      <c r="C118" s="802"/>
      <c r="D118" s="54">
        <v>2.5999999999999999E-2</v>
      </c>
      <c r="E118" s="55">
        <f>+D118/$D$119</f>
        <v>4.0553821706370684E-3</v>
      </c>
      <c r="G118" s="802" t="s">
        <v>671</v>
      </c>
      <c r="H118" s="802"/>
      <c r="I118" s="84">
        <v>482</v>
      </c>
      <c r="J118" s="85">
        <f>+I118/$I$119</f>
        <v>1.011941752464771E-3</v>
      </c>
      <c r="L118" s="803"/>
      <c r="M118" s="803"/>
      <c r="N118" s="803"/>
      <c r="O118" s="803"/>
      <c r="P118" s="803"/>
      <c r="Q118" s="803"/>
    </row>
    <row r="119" spans="2:17" ht="18" x14ac:dyDescent="0.25">
      <c r="B119" s="802" t="s">
        <v>164</v>
      </c>
      <c r="C119" s="802"/>
      <c r="D119" s="54">
        <f>SUM(D114:D118)</f>
        <v>6.4112329999999993</v>
      </c>
      <c r="E119" s="55">
        <f>SUM(E114:E118)</f>
        <v>1.0000000000000002</v>
      </c>
      <c r="G119" s="802" t="s">
        <v>164</v>
      </c>
      <c r="H119" s="802"/>
      <c r="I119" s="84">
        <f>SUM(I114:I118)</f>
        <v>476312</v>
      </c>
      <c r="J119" s="86">
        <f>SUM(J114:J118)</f>
        <v>1</v>
      </c>
      <c r="L119" s="803"/>
      <c r="M119" s="803"/>
      <c r="N119" s="803"/>
      <c r="O119" s="803"/>
      <c r="P119" s="803"/>
      <c r="Q119" s="803"/>
    </row>
    <row r="120" spans="2:17" ht="18" x14ac:dyDescent="0.35">
      <c r="B120" s="24" t="s">
        <v>662</v>
      </c>
      <c r="C120" s="13"/>
      <c r="D120" s="111"/>
      <c r="E120" s="73"/>
      <c r="G120" s="13"/>
      <c r="H120" s="13"/>
      <c r="I120" s="136"/>
      <c r="J120" s="113"/>
      <c r="L120" s="803"/>
      <c r="M120" s="803"/>
      <c r="N120" s="803"/>
      <c r="O120" s="803"/>
      <c r="P120" s="803"/>
      <c r="Q120" s="803"/>
    </row>
    <row r="121" spans="2:17" ht="18" x14ac:dyDescent="0.25">
      <c r="B121" s="13"/>
      <c r="C121" s="13"/>
      <c r="D121" s="111"/>
      <c r="E121" s="73"/>
      <c r="G121" s="13"/>
      <c r="H121" s="13"/>
      <c r="I121" s="136"/>
      <c r="J121" s="113"/>
      <c r="L121" s="803"/>
      <c r="M121" s="803"/>
      <c r="N121" s="803"/>
      <c r="O121" s="803"/>
      <c r="P121" s="803"/>
      <c r="Q121" s="803"/>
    </row>
    <row r="122" spans="2:17" x14ac:dyDescent="0.25">
      <c r="L122" s="89"/>
      <c r="M122" s="89"/>
      <c r="N122" s="89"/>
      <c r="O122" s="89"/>
      <c r="P122" s="89"/>
      <c r="Q122" s="89"/>
    </row>
    <row r="123" spans="2:17" x14ac:dyDescent="0.25">
      <c r="L123" s="89"/>
      <c r="M123" s="89"/>
      <c r="N123" s="89"/>
      <c r="O123" s="89"/>
      <c r="P123" s="89"/>
      <c r="Q123" s="89"/>
    </row>
    <row r="124" spans="2:17" ht="16.5" customHeight="1" x14ac:dyDescent="0.25">
      <c r="B124" s="795" t="s">
        <v>672</v>
      </c>
      <c r="C124" s="796"/>
      <c r="D124" s="796"/>
      <c r="E124" s="796"/>
      <c r="F124" s="797"/>
      <c r="K124" s="748" t="s">
        <v>673</v>
      </c>
      <c r="L124" s="748"/>
      <c r="M124" s="748"/>
      <c r="N124" s="798" t="s">
        <v>674</v>
      </c>
      <c r="O124" s="798" t="s">
        <v>675</v>
      </c>
      <c r="P124" s="800" t="s">
        <v>660</v>
      </c>
    </row>
    <row r="125" spans="2:17" ht="15" customHeight="1" x14ac:dyDescent="0.25">
      <c r="B125" s="81" t="s">
        <v>492</v>
      </c>
      <c r="C125" s="88" t="s">
        <v>486</v>
      </c>
      <c r="D125" s="177" t="s">
        <v>407</v>
      </c>
      <c r="E125" s="177" t="s">
        <v>676</v>
      </c>
      <c r="F125" s="177" t="s">
        <v>677</v>
      </c>
      <c r="K125" s="748"/>
      <c r="L125" s="748"/>
      <c r="M125" s="748"/>
      <c r="N125" s="799"/>
      <c r="O125" s="799"/>
      <c r="P125" s="801"/>
    </row>
    <row r="126" spans="2:17" ht="18" x14ac:dyDescent="0.25">
      <c r="B126" s="75" t="s">
        <v>37</v>
      </c>
      <c r="C126" s="87" t="s">
        <v>487</v>
      </c>
      <c r="D126" s="176">
        <v>662452</v>
      </c>
      <c r="E126" s="176">
        <v>31436</v>
      </c>
      <c r="F126" s="58">
        <f>+D126/E126</f>
        <v>21.073037282096958</v>
      </c>
      <c r="G126" s="109"/>
      <c r="K126" s="792" t="s">
        <v>703</v>
      </c>
      <c r="L126" s="793"/>
      <c r="M126" s="794"/>
      <c r="N126" s="138">
        <v>920</v>
      </c>
      <c r="O126" s="176">
        <v>525</v>
      </c>
      <c r="P126" s="6">
        <f>+(O126-N126)/N126</f>
        <v>-0.42934782608695654</v>
      </c>
    </row>
    <row r="127" spans="2:17" ht="18" customHeight="1" x14ac:dyDescent="0.25">
      <c r="B127" s="75" t="s">
        <v>487</v>
      </c>
      <c r="C127" s="75" t="s">
        <v>39</v>
      </c>
      <c r="D127" s="176">
        <v>492194</v>
      </c>
      <c r="E127" s="176">
        <v>13725</v>
      </c>
      <c r="F127" s="58">
        <f>+D127/E127</f>
        <v>35.861129326047362</v>
      </c>
      <c r="K127" s="792" t="s">
        <v>234</v>
      </c>
      <c r="L127" s="793"/>
      <c r="M127" s="794"/>
      <c r="N127" s="138">
        <v>924</v>
      </c>
      <c r="O127" s="176">
        <v>499</v>
      </c>
      <c r="P127" s="6">
        <f>+(O127-N127)/N127</f>
        <v>-0.45995670995670995</v>
      </c>
    </row>
    <row r="128" spans="2:17" ht="18" customHeight="1" x14ac:dyDescent="0.25">
      <c r="B128" s="75" t="s">
        <v>37</v>
      </c>
      <c r="C128" s="87" t="s">
        <v>39</v>
      </c>
      <c r="D128" s="176">
        <v>309609</v>
      </c>
      <c r="E128" s="176">
        <v>17469</v>
      </c>
      <c r="F128" s="58">
        <f t="shared" ref="F128:F134" si="8">+D128/E128</f>
        <v>17.723338485316848</v>
      </c>
      <c r="K128" s="792" t="s">
        <v>679</v>
      </c>
      <c r="L128" s="793"/>
      <c r="M128" s="794"/>
      <c r="N128" s="138">
        <v>551</v>
      </c>
      <c r="O128" s="176">
        <v>297</v>
      </c>
      <c r="P128" s="6">
        <f t="shared" ref="P128:P134" si="9">+(O128-N128)/N128</f>
        <v>-0.46098003629764067</v>
      </c>
    </row>
    <row r="129" spans="2:16" ht="18" customHeight="1" x14ac:dyDescent="0.25">
      <c r="B129" s="75" t="s">
        <v>39</v>
      </c>
      <c r="C129" s="87" t="s">
        <v>487</v>
      </c>
      <c r="D129" s="176">
        <v>292589</v>
      </c>
      <c r="E129" s="176">
        <v>13635</v>
      </c>
      <c r="F129" s="58">
        <f t="shared" si="8"/>
        <v>21.458672533920058</v>
      </c>
      <c r="K129" s="792" t="s">
        <v>473</v>
      </c>
      <c r="L129" s="793"/>
      <c r="M129" s="794"/>
      <c r="N129" s="138">
        <v>362</v>
      </c>
      <c r="O129" s="176">
        <v>217</v>
      </c>
      <c r="P129" s="6">
        <f t="shared" si="9"/>
        <v>-0.40055248618784528</v>
      </c>
    </row>
    <row r="130" spans="2:16" ht="29.45" customHeight="1" x14ac:dyDescent="0.25">
      <c r="B130" s="75" t="s">
        <v>208</v>
      </c>
      <c r="C130" s="87" t="s">
        <v>488</v>
      </c>
      <c r="D130" s="176">
        <v>230052</v>
      </c>
      <c r="E130" s="176">
        <v>6723</v>
      </c>
      <c r="F130" s="58">
        <f t="shared" si="8"/>
        <v>34.218652387327083</v>
      </c>
      <c r="K130" s="792" t="s">
        <v>704</v>
      </c>
      <c r="L130" s="793"/>
      <c r="M130" s="794"/>
      <c r="N130" s="138">
        <v>58</v>
      </c>
      <c r="O130" s="176">
        <v>175</v>
      </c>
      <c r="P130" s="6">
        <f t="shared" si="9"/>
        <v>2.0172413793103448</v>
      </c>
    </row>
    <row r="131" spans="2:16" ht="18" customHeight="1" x14ac:dyDescent="0.25">
      <c r="B131" s="75" t="s">
        <v>39</v>
      </c>
      <c r="C131" s="87" t="s">
        <v>37</v>
      </c>
      <c r="D131" s="176">
        <v>223060</v>
      </c>
      <c r="E131" s="176">
        <v>25120</v>
      </c>
      <c r="F131" s="58">
        <f t="shared" si="8"/>
        <v>8.8797770700636942</v>
      </c>
      <c r="K131" s="792" t="s">
        <v>705</v>
      </c>
      <c r="L131" s="793"/>
      <c r="M131" s="794"/>
      <c r="N131" s="138">
        <v>370</v>
      </c>
      <c r="O131" s="176">
        <v>148</v>
      </c>
      <c r="P131" s="6">
        <f t="shared" si="9"/>
        <v>-0.6</v>
      </c>
    </row>
    <row r="132" spans="2:16" ht="18" customHeight="1" x14ac:dyDescent="0.25">
      <c r="B132" s="75" t="s">
        <v>488</v>
      </c>
      <c r="C132" s="75" t="s">
        <v>487</v>
      </c>
      <c r="D132" s="176">
        <v>201211</v>
      </c>
      <c r="E132" s="176">
        <v>39431</v>
      </c>
      <c r="F132" s="58">
        <f t="shared" si="8"/>
        <v>5.1028632294387668</v>
      </c>
      <c r="K132" s="792" t="s">
        <v>706</v>
      </c>
      <c r="L132" s="793"/>
      <c r="M132" s="794"/>
      <c r="N132" s="138">
        <v>280</v>
      </c>
      <c r="O132" s="176">
        <v>144</v>
      </c>
      <c r="P132" s="6">
        <f t="shared" si="9"/>
        <v>-0.48571428571428571</v>
      </c>
    </row>
    <row r="133" spans="2:16" ht="18" customHeight="1" x14ac:dyDescent="0.25">
      <c r="B133" s="75" t="s">
        <v>39</v>
      </c>
      <c r="C133" s="75" t="s">
        <v>208</v>
      </c>
      <c r="D133" s="176">
        <v>148856</v>
      </c>
      <c r="E133" s="176">
        <v>16294</v>
      </c>
      <c r="F133" s="58">
        <f t="shared" si="8"/>
        <v>9.1356327482508899</v>
      </c>
      <c r="K133" s="792" t="s">
        <v>707</v>
      </c>
      <c r="L133" s="793"/>
      <c r="M133" s="794"/>
      <c r="N133" s="138">
        <v>398</v>
      </c>
      <c r="O133" s="176">
        <v>121</v>
      </c>
      <c r="P133" s="6">
        <f t="shared" si="9"/>
        <v>-0.6959798994974874</v>
      </c>
    </row>
    <row r="134" spans="2:16" ht="18" customHeight="1" x14ac:dyDescent="0.25">
      <c r="B134" s="75" t="s">
        <v>487</v>
      </c>
      <c r="C134" s="87" t="s">
        <v>37</v>
      </c>
      <c r="D134" s="176">
        <v>139669</v>
      </c>
      <c r="E134" s="176">
        <v>15149</v>
      </c>
      <c r="F134" s="58">
        <f t="shared" si="8"/>
        <v>9.2196844676216259</v>
      </c>
      <c r="G134" s="94"/>
      <c r="K134" s="792" t="s">
        <v>708</v>
      </c>
      <c r="L134" s="793"/>
      <c r="M134" s="794"/>
      <c r="N134" s="138">
        <v>250</v>
      </c>
      <c r="O134" s="176">
        <v>119</v>
      </c>
      <c r="P134" s="6">
        <f t="shared" si="9"/>
        <v>-0.52400000000000002</v>
      </c>
    </row>
    <row r="135" spans="2:16" ht="16.5" x14ac:dyDescent="0.35">
      <c r="F135" s="94"/>
      <c r="G135" s="94"/>
      <c r="H135" s="94"/>
      <c r="I135" s="24"/>
      <c r="K135" s="24" t="s">
        <v>709</v>
      </c>
    </row>
    <row r="136" spans="2:16" hidden="1" x14ac:dyDescent="0.25"/>
    <row r="137" spans="2:16" hidden="1" x14ac:dyDescent="0.25">
      <c r="B137" s="791" t="s">
        <v>710</v>
      </c>
      <c r="C137" s="791"/>
      <c r="D137" s="791"/>
      <c r="E137" s="791"/>
      <c r="F137" s="791"/>
      <c r="G137" s="791"/>
    </row>
    <row r="138" spans="2:16" hidden="1" x14ac:dyDescent="0.25">
      <c r="B138" s="791"/>
      <c r="C138" s="791"/>
      <c r="D138" s="791"/>
      <c r="E138" s="791"/>
      <c r="F138" s="791"/>
      <c r="G138" s="791"/>
    </row>
    <row r="139" spans="2:16" ht="30" hidden="1" x14ac:dyDescent="0.25">
      <c r="B139" s="99" t="s">
        <v>687</v>
      </c>
      <c r="C139" s="100" t="s">
        <v>464</v>
      </c>
      <c r="D139" s="101" t="s">
        <v>688</v>
      </c>
      <c r="E139" s="100" t="s">
        <v>689</v>
      </c>
      <c r="F139" s="100" t="s">
        <v>690</v>
      </c>
      <c r="G139" s="100" t="s">
        <v>691</v>
      </c>
    </row>
    <row r="140" spans="2:16" ht="15.75" hidden="1" x14ac:dyDescent="0.3">
      <c r="B140" s="56" t="s">
        <v>378</v>
      </c>
      <c r="C140" s="95">
        <v>879115</v>
      </c>
      <c r="D140" s="95">
        <v>33013</v>
      </c>
      <c r="E140" s="96">
        <f>+C140/D140</f>
        <v>26.629358131645109</v>
      </c>
      <c r="F140" s="97">
        <v>10268</v>
      </c>
      <c r="G140" s="96">
        <f>+D140/F140</f>
        <v>3.2151343981301128</v>
      </c>
    </row>
    <row r="141" spans="2:16" ht="15.75" hidden="1" x14ac:dyDescent="0.3">
      <c r="B141" s="56" t="s">
        <v>379</v>
      </c>
      <c r="C141" s="95">
        <v>877997</v>
      </c>
      <c r="D141" s="95">
        <v>33075</v>
      </c>
      <c r="E141" s="96">
        <f>+C141/D141</f>
        <v>26.545638699924414</v>
      </c>
      <c r="F141" s="97">
        <v>10305</v>
      </c>
      <c r="G141" s="96">
        <f t="shared" ref="G141:G150" si="10">+D141/F141</f>
        <v>3.2096069868995634</v>
      </c>
    </row>
    <row r="142" spans="2:16" ht="15.75" hidden="1" x14ac:dyDescent="0.3">
      <c r="B142" s="56" t="s">
        <v>380</v>
      </c>
      <c r="C142" s="95">
        <v>829329</v>
      </c>
      <c r="D142" s="95">
        <v>30553</v>
      </c>
      <c r="E142" s="96">
        <f>+C142/D142</f>
        <v>27.143946584623443</v>
      </c>
      <c r="F142" s="97">
        <v>10321</v>
      </c>
      <c r="G142" s="96">
        <f t="shared" si="10"/>
        <v>2.9602751671349674</v>
      </c>
    </row>
    <row r="143" spans="2:16" ht="15.75" hidden="1" x14ac:dyDescent="0.3">
      <c r="B143" s="56" t="s">
        <v>381</v>
      </c>
      <c r="C143" s="95">
        <v>604763</v>
      </c>
      <c r="D143" s="95">
        <v>22431</v>
      </c>
      <c r="E143" s="96">
        <f t="shared" ref="E143:E150" si="11">+C143/D143</f>
        <v>26.961036066158442</v>
      </c>
      <c r="F143" s="97">
        <v>8668</v>
      </c>
      <c r="G143" s="96">
        <f t="shared" si="10"/>
        <v>2.5877941855099214</v>
      </c>
    </row>
    <row r="144" spans="2:16" ht="15.75" hidden="1" x14ac:dyDescent="0.3">
      <c r="B144" s="56" t="s">
        <v>382</v>
      </c>
      <c r="C144" s="95">
        <v>631599</v>
      </c>
      <c r="D144" s="95">
        <v>22896</v>
      </c>
      <c r="E144" s="96">
        <f t="shared" si="11"/>
        <v>27.585560796645701</v>
      </c>
      <c r="F144" s="97">
        <v>9123</v>
      </c>
      <c r="G144" s="96">
        <f t="shared" si="10"/>
        <v>2.5097007563301545</v>
      </c>
    </row>
    <row r="145" spans="2:17" ht="15.75" hidden="1" x14ac:dyDescent="0.3">
      <c r="B145" s="56" t="s">
        <v>383</v>
      </c>
      <c r="C145" s="95">
        <v>619383</v>
      </c>
      <c r="D145" s="95">
        <v>22428</v>
      </c>
      <c r="E145" s="96">
        <f t="shared" si="11"/>
        <v>27.616506153023007</v>
      </c>
      <c r="F145" s="97">
        <v>8975</v>
      </c>
      <c r="G145" s="96">
        <f t="shared" si="10"/>
        <v>2.4989415041782728</v>
      </c>
    </row>
    <row r="146" spans="2:17" ht="15.75" hidden="1" x14ac:dyDescent="0.3">
      <c r="B146" s="56" t="s">
        <v>384</v>
      </c>
      <c r="C146" s="95">
        <v>70611</v>
      </c>
      <c r="D146" s="95">
        <v>2717</v>
      </c>
      <c r="E146" s="96">
        <f t="shared" si="11"/>
        <v>25.988590357011411</v>
      </c>
      <c r="F146" s="97">
        <v>633</v>
      </c>
      <c r="G146" s="96">
        <f t="shared" si="10"/>
        <v>4.2922590837282781</v>
      </c>
    </row>
    <row r="147" spans="2:17" ht="15.75" hidden="1" x14ac:dyDescent="0.3">
      <c r="B147" s="56" t="s">
        <v>385</v>
      </c>
      <c r="C147" s="95">
        <v>12501</v>
      </c>
      <c r="D147" s="95">
        <v>595</v>
      </c>
      <c r="E147" s="96">
        <f t="shared" si="11"/>
        <v>21.010084033613445</v>
      </c>
      <c r="F147" s="97">
        <v>107</v>
      </c>
      <c r="G147" s="96">
        <f t="shared" si="10"/>
        <v>5.5607476635514015</v>
      </c>
    </row>
    <row r="148" spans="2:17" ht="15.75" hidden="1" x14ac:dyDescent="0.3">
      <c r="B148" s="56" t="s">
        <v>386</v>
      </c>
      <c r="C148" s="95">
        <v>8024</v>
      </c>
      <c r="D148" s="95">
        <v>389</v>
      </c>
      <c r="E148" s="96">
        <f t="shared" si="11"/>
        <v>20.627249357326477</v>
      </c>
      <c r="F148" s="97">
        <v>80</v>
      </c>
      <c r="G148" s="96">
        <f t="shared" si="10"/>
        <v>4.8624999999999998</v>
      </c>
    </row>
    <row r="149" spans="2:17" ht="15.75" hidden="1" x14ac:dyDescent="0.3">
      <c r="B149" s="56" t="s">
        <v>387</v>
      </c>
      <c r="C149" s="95"/>
      <c r="D149" s="95"/>
      <c r="E149" s="96" t="e">
        <f t="shared" si="11"/>
        <v>#DIV/0!</v>
      </c>
      <c r="F149" s="97"/>
      <c r="G149" s="96" t="e">
        <f t="shared" si="10"/>
        <v>#DIV/0!</v>
      </c>
    </row>
    <row r="150" spans="2:17" ht="15.75" hidden="1" x14ac:dyDescent="0.3">
      <c r="B150" s="56" t="s">
        <v>388</v>
      </c>
      <c r="C150" s="95"/>
      <c r="D150" s="95"/>
      <c r="E150" s="96" t="e">
        <f t="shared" si="11"/>
        <v>#DIV/0!</v>
      </c>
      <c r="F150" s="97"/>
      <c r="G150" s="96" t="e">
        <f t="shared" si="10"/>
        <v>#DIV/0!</v>
      </c>
    </row>
    <row r="151" spans="2:17" ht="15.75" hidden="1" x14ac:dyDescent="0.3">
      <c r="B151" s="56" t="s">
        <v>389</v>
      </c>
      <c r="C151" s="95"/>
      <c r="D151" s="95"/>
      <c r="E151" s="96" t="e">
        <f>+C151/D151</f>
        <v>#DIV/0!</v>
      </c>
      <c r="F151" s="97"/>
      <c r="G151" s="96" t="e">
        <f>+D151/F151</f>
        <v>#DIV/0!</v>
      </c>
    </row>
    <row r="152" spans="2:17" hidden="1" x14ac:dyDescent="0.25">
      <c r="B152" s="98" t="s">
        <v>692</v>
      </c>
      <c r="C152" s="102">
        <f>AVERAGE(C140:C148)</f>
        <v>503702.44444444444</v>
      </c>
      <c r="D152" s="102">
        <f>AVERAGE(D140:D148)</f>
        <v>18677.444444444445</v>
      </c>
      <c r="E152" s="102">
        <f>AVERAGE(E140:E144)</f>
        <v>26.973108055799422</v>
      </c>
      <c r="F152" s="104">
        <f>AVERAGE(F140:F148)</f>
        <v>6497.7777777777774</v>
      </c>
      <c r="G152" s="103">
        <f>AVERAGE(G140:G144)</f>
        <v>2.8965022988009439</v>
      </c>
    </row>
    <row r="153" spans="2:17" x14ac:dyDescent="0.25">
      <c r="B153" s="106"/>
      <c r="C153" s="106"/>
      <c r="D153" s="106"/>
      <c r="E153" s="107"/>
      <c r="F153" s="108"/>
      <c r="G153" s="107"/>
    </row>
    <row r="154" spans="2:17" x14ac:dyDescent="0.25">
      <c r="B154" s="105"/>
      <c r="C154" s="106"/>
      <c r="D154" s="106"/>
      <c r="E154" s="107"/>
      <c r="F154" s="108"/>
      <c r="G154" s="107"/>
    </row>
    <row r="156" spans="2:17" ht="21" x14ac:dyDescent="0.35">
      <c r="B156" s="79" t="s">
        <v>711</v>
      </c>
      <c r="C156" s="80"/>
      <c r="D156" s="80"/>
    </row>
    <row r="157" spans="2:17" x14ac:dyDescent="0.25">
      <c r="O157" s="8"/>
      <c r="P157" s="7"/>
      <c r="Q157" s="7"/>
    </row>
    <row r="158" spans="2:17" ht="15" customHeight="1" x14ac:dyDescent="0.25">
      <c r="B158" s="748" t="s">
        <v>659</v>
      </c>
      <c r="C158" s="800">
        <v>2019</v>
      </c>
      <c r="D158" s="800">
        <v>2020</v>
      </c>
      <c r="E158" s="800" t="s">
        <v>660</v>
      </c>
      <c r="K158" s="748" t="s">
        <v>661</v>
      </c>
      <c r="L158" s="800">
        <v>2019</v>
      </c>
      <c r="M158" s="800">
        <v>2020</v>
      </c>
      <c r="N158" s="800" t="s">
        <v>660</v>
      </c>
    </row>
    <row r="159" spans="2:17" ht="15" customHeight="1" x14ac:dyDescent="0.25">
      <c r="B159" s="748"/>
      <c r="C159" s="801"/>
      <c r="D159" s="801"/>
      <c r="E159" s="801"/>
      <c r="K159" s="748"/>
      <c r="L159" s="801"/>
      <c r="M159" s="801"/>
      <c r="N159" s="801"/>
    </row>
    <row r="160" spans="2:17" ht="18" x14ac:dyDescent="0.25">
      <c r="B160" s="78" t="s">
        <v>694</v>
      </c>
      <c r="C160" s="54">
        <v>0.26</v>
      </c>
      <c r="D160" s="54">
        <v>0.25</v>
      </c>
      <c r="E160" s="6">
        <f>+(D160-C160)/C160</f>
        <v>-3.8461538461538491E-2</v>
      </c>
      <c r="G160" s="12"/>
      <c r="H160" s="2"/>
      <c r="K160" s="78" t="s">
        <v>694</v>
      </c>
      <c r="L160" s="58">
        <v>2.6</v>
      </c>
      <c r="M160" s="58">
        <v>3.9</v>
      </c>
      <c r="N160" s="6">
        <f>+(M160-L160)/L160</f>
        <v>0.49999999999999989</v>
      </c>
    </row>
    <row r="161" spans="2:14" ht="18" x14ac:dyDescent="0.25">
      <c r="B161" s="78" t="s">
        <v>379</v>
      </c>
      <c r="C161" s="54">
        <v>0.26</v>
      </c>
      <c r="D161" s="54">
        <v>0.27</v>
      </c>
      <c r="E161" s="6">
        <f t="shared" ref="E161:E167" si="12">+(D161-C161)/C161</f>
        <v>3.8461538461538491E-2</v>
      </c>
      <c r="G161" s="12"/>
      <c r="H161" s="2"/>
      <c r="K161" s="78" t="s">
        <v>379</v>
      </c>
      <c r="L161" s="58">
        <v>3</v>
      </c>
      <c r="M161" s="58">
        <v>2.9</v>
      </c>
      <c r="N161" s="6">
        <f t="shared" ref="N161:N167" si="13">+(M161-L161)/L161</f>
        <v>-3.3333333333333361E-2</v>
      </c>
    </row>
    <row r="162" spans="2:14" ht="18" x14ac:dyDescent="0.25">
      <c r="B162" s="78" t="s">
        <v>695</v>
      </c>
      <c r="C162" s="54">
        <v>0.25</v>
      </c>
      <c r="D162" s="54">
        <v>0.23</v>
      </c>
      <c r="E162" s="6">
        <f t="shared" si="12"/>
        <v>-7.999999999999996E-2</v>
      </c>
      <c r="G162" s="12"/>
      <c r="H162" s="2"/>
      <c r="K162" s="78" t="s">
        <v>695</v>
      </c>
      <c r="L162" s="58">
        <v>3.7</v>
      </c>
      <c r="M162" s="58">
        <v>3.3</v>
      </c>
      <c r="N162" s="6">
        <f t="shared" si="13"/>
        <v>-0.1081081081081082</v>
      </c>
    </row>
    <row r="163" spans="2:14" ht="18" x14ac:dyDescent="0.25">
      <c r="B163" s="78" t="s">
        <v>696</v>
      </c>
      <c r="C163" s="54">
        <v>0.28000000000000003</v>
      </c>
      <c r="D163" s="54">
        <v>0.16</v>
      </c>
      <c r="E163" s="6">
        <f t="shared" si="12"/>
        <v>-0.4285714285714286</v>
      </c>
      <c r="G163" s="12"/>
      <c r="H163" s="2"/>
      <c r="K163" s="78" t="s">
        <v>696</v>
      </c>
      <c r="L163" s="58">
        <v>3.5</v>
      </c>
      <c r="M163" s="58">
        <v>2.5</v>
      </c>
      <c r="N163" s="6">
        <f t="shared" si="13"/>
        <v>-0.2857142857142857</v>
      </c>
    </row>
    <row r="164" spans="2:14" ht="18" x14ac:dyDescent="0.25">
      <c r="B164" s="78" t="s">
        <v>697</v>
      </c>
      <c r="C164" s="54">
        <v>0.28999999999999998</v>
      </c>
      <c r="D164" s="54">
        <v>0.18</v>
      </c>
      <c r="E164" s="6">
        <f t="shared" si="12"/>
        <v>-0.37931034482758619</v>
      </c>
      <c r="G164" s="12"/>
      <c r="H164" s="2"/>
      <c r="K164" s="78" t="s">
        <v>697</v>
      </c>
      <c r="L164" s="58">
        <v>4</v>
      </c>
      <c r="M164" s="58">
        <v>3.7</v>
      </c>
      <c r="N164" s="6">
        <f t="shared" si="13"/>
        <v>-7.4999999999999956E-2</v>
      </c>
    </row>
    <row r="165" spans="2:14" ht="18" x14ac:dyDescent="0.25">
      <c r="B165" s="78" t="s">
        <v>698</v>
      </c>
      <c r="C165" s="54">
        <v>0.23</v>
      </c>
      <c r="D165" s="54">
        <v>0.21</v>
      </c>
      <c r="E165" s="6">
        <f t="shared" si="12"/>
        <v>-8.6956521739130502E-2</v>
      </c>
      <c r="G165" s="11"/>
      <c r="H165" s="2"/>
      <c r="K165" s="78" t="s">
        <v>698</v>
      </c>
      <c r="L165" s="58">
        <v>3.8</v>
      </c>
      <c r="M165" s="58">
        <v>4.4000000000000004</v>
      </c>
      <c r="N165" s="6">
        <f t="shared" si="13"/>
        <v>0.15789473684210542</v>
      </c>
    </row>
    <row r="166" spans="2:14" ht="18" x14ac:dyDescent="0.25">
      <c r="B166" s="78" t="s">
        <v>699</v>
      </c>
      <c r="C166" s="54">
        <v>0.24</v>
      </c>
      <c r="D166" s="54">
        <v>0.23</v>
      </c>
      <c r="E166" s="6">
        <f t="shared" si="12"/>
        <v>-4.1666666666666588E-2</v>
      </c>
      <c r="G166" s="3"/>
      <c r="K166" s="78" t="s">
        <v>699</v>
      </c>
      <c r="L166" s="58">
        <v>4.3</v>
      </c>
      <c r="M166" s="58">
        <v>3.7</v>
      </c>
      <c r="N166" s="6">
        <f t="shared" si="13"/>
        <v>-0.13953488372093015</v>
      </c>
    </row>
    <row r="167" spans="2:14" ht="18" x14ac:dyDescent="0.25">
      <c r="B167" s="78" t="s">
        <v>700</v>
      </c>
      <c r="C167" s="54">
        <v>0.26</v>
      </c>
      <c r="D167" s="54">
        <v>0.21</v>
      </c>
      <c r="E167" s="6">
        <f t="shared" si="12"/>
        <v>-0.19230769230769237</v>
      </c>
      <c r="K167" s="78" t="s">
        <v>700</v>
      </c>
      <c r="L167" s="58">
        <v>3.4</v>
      </c>
      <c r="M167" s="58">
        <v>2.9</v>
      </c>
      <c r="N167" s="6">
        <f t="shared" si="13"/>
        <v>-0.14705882352941177</v>
      </c>
    </row>
    <row r="168" spans="2:14" ht="18" x14ac:dyDescent="0.25">
      <c r="B168" s="78" t="s">
        <v>403</v>
      </c>
      <c r="C168" s="54">
        <v>0.26</v>
      </c>
      <c r="D168" s="54">
        <v>0.236647</v>
      </c>
      <c r="E168" s="6">
        <f>+(D168-C168)/C168</f>
        <v>-8.9819230769230818E-2</v>
      </c>
      <c r="G168" s="3"/>
      <c r="K168" s="78" t="s">
        <v>403</v>
      </c>
      <c r="L168" s="58">
        <v>3.7</v>
      </c>
      <c r="M168" s="58">
        <v>4.5039999999999996</v>
      </c>
      <c r="N168" s="6">
        <f>+(M168-L168)/L168</f>
        <v>0.21729729729729713</v>
      </c>
    </row>
    <row r="169" spans="2:14" ht="18" hidden="1" x14ac:dyDescent="0.25">
      <c r="B169" s="78" t="s">
        <v>404</v>
      </c>
      <c r="C169" s="54">
        <v>0.25</v>
      </c>
      <c r="D169" s="54"/>
      <c r="E169" s="55">
        <f>+(D169-C169)/C169</f>
        <v>-1</v>
      </c>
      <c r="K169" s="78" t="s">
        <v>404</v>
      </c>
      <c r="L169" s="58">
        <v>3.9</v>
      </c>
      <c r="M169" s="58"/>
      <c r="N169" s="6">
        <f>+(M169-L169)/L169</f>
        <v>-1</v>
      </c>
    </row>
    <row r="170" spans="2:14" ht="18" hidden="1" x14ac:dyDescent="0.25">
      <c r="B170" s="78" t="s">
        <v>405</v>
      </c>
      <c r="C170" s="54">
        <v>0.25</v>
      </c>
      <c r="D170" s="54"/>
      <c r="E170" s="55">
        <f>+(D170-C170)/C170</f>
        <v>-1</v>
      </c>
      <c r="K170" s="78" t="s">
        <v>405</v>
      </c>
      <c r="L170" s="58">
        <v>3.7</v>
      </c>
      <c r="M170" s="58"/>
      <c r="N170" s="6">
        <f>+(M170-L170)/L170</f>
        <v>-1</v>
      </c>
    </row>
    <row r="171" spans="2:14" ht="18" hidden="1" x14ac:dyDescent="0.25">
      <c r="B171" s="78" t="s">
        <v>406</v>
      </c>
      <c r="C171" s="54">
        <v>0.24</v>
      </c>
      <c r="D171" s="54"/>
      <c r="E171" s="55">
        <f>+(D171-C171)/C171</f>
        <v>-1</v>
      </c>
      <c r="K171" s="78" t="s">
        <v>406</v>
      </c>
      <c r="L171" s="58">
        <v>5</v>
      </c>
      <c r="M171" s="58"/>
      <c r="N171" s="6">
        <f>+(M171-L171)/L171</f>
        <v>-1</v>
      </c>
    </row>
    <row r="172" spans="2:14" ht="18" x14ac:dyDescent="0.25">
      <c r="B172" s="77" t="s">
        <v>164</v>
      </c>
      <c r="C172" s="127">
        <f>SUM(C160:C168)</f>
        <v>2.33</v>
      </c>
      <c r="D172" s="127">
        <f>SUM(D160:D168)</f>
        <v>1.976647</v>
      </c>
      <c r="E172" s="10">
        <f>+(D172-C172)/C172</f>
        <v>-0.15165364806866954</v>
      </c>
      <c r="F172" s="14"/>
      <c r="K172" s="77" t="s">
        <v>164</v>
      </c>
      <c r="L172" s="127">
        <f>+L160+L161+L162+L163+L164+L165+L166+L167+L168</f>
        <v>32</v>
      </c>
      <c r="M172" s="127">
        <f>+M160+M161+M162+M163+M164+M165+M166+M167+M168</f>
        <v>31.804000000000002</v>
      </c>
      <c r="N172" s="10">
        <f>+(M172-L172)/L172</f>
        <v>-6.1249999999999361E-3</v>
      </c>
    </row>
    <row r="173" spans="2:14" ht="18" x14ac:dyDescent="0.35">
      <c r="B173" s="24" t="s">
        <v>662</v>
      </c>
      <c r="C173" s="14"/>
      <c r="D173" s="14"/>
      <c r="E173" s="14"/>
      <c r="F173" s="73"/>
    </row>
    <row r="174" spans="2:14" ht="18" x14ac:dyDescent="0.35">
      <c r="B174" s="24"/>
      <c r="C174" s="14"/>
      <c r="D174" s="14"/>
      <c r="E174" s="14"/>
      <c r="F174" s="73"/>
    </row>
    <row r="175" spans="2:14" ht="18" x14ac:dyDescent="0.35">
      <c r="B175" s="24"/>
      <c r="C175" s="14"/>
      <c r="D175" s="14"/>
      <c r="E175" s="14"/>
      <c r="F175" s="73"/>
    </row>
    <row r="176" spans="2:14" ht="18" x14ac:dyDescent="0.35">
      <c r="B176" s="24"/>
      <c r="C176" s="14"/>
      <c r="D176" s="14"/>
      <c r="E176" s="14"/>
      <c r="F176" s="73"/>
    </row>
    <row r="177" spans="2:17" ht="18" x14ac:dyDescent="0.35">
      <c r="B177" s="24"/>
      <c r="C177" s="14"/>
      <c r="D177" s="14"/>
      <c r="E177" s="14"/>
      <c r="F177" s="73"/>
    </row>
    <row r="178" spans="2:17" ht="18" x14ac:dyDescent="0.35">
      <c r="B178" s="24"/>
      <c r="C178" s="14"/>
      <c r="D178" s="14"/>
      <c r="E178" s="14"/>
      <c r="F178" s="73"/>
    </row>
    <row r="179" spans="2:17" ht="18" x14ac:dyDescent="0.35">
      <c r="B179" s="24"/>
      <c r="C179" s="14"/>
      <c r="D179" s="14"/>
      <c r="E179" s="14"/>
      <c r="F179" s="73"/>
    </row>
    <row r="180" spans="2:17" ht="18" x14ac:dyDescent="0.35">
      <c r="B180" s="24"/>
      <c r="C180" s="14"/>
      <c r="D180" s="14"/>
      <c r="E180" s="14"/>
      <c r="F180" s="73"/>
    </row>
    <row r="181" spans="2:17" ht="18" x14ac:dyDescent="0.35">
      <c r="B181" s="24"/>
      <c r="C181" s="14"/>
      <c r="D181" s="14"/>
      <c r="E181" s="14"/>
      <c r="F181" s="73"/>
    </row>
    <row r="182" spans="2:17" ht="18" x14ac:dyDescent="0.35">
      <c r="B182" s="24"/>
      <c r="C182" s="14"/>
      <c r="D182" s="14"/>
      <c r="E182" s="14"/>
      <c r="F182" s="73"/>
    </row>
    <row r="183" spans="2:17" ht="18" x14ac:dyDescent="0.35">
      <c r="B183" s="24"/>
      <c r="C183" s="14"/>
      <c r="D183" s="14"/>
      <c r="E183" s="14"/>
      <c r="F183" s="73"/>
    </row>
    <row r="184" spans="2:17" ht="18" x14ac:dyDescent="0.35">
      <c r="B184" s="24"/>
      <c r="C184" s="14"/>
      <c r="D184" s="14"/>
      <c r="E184" s="14"/>
      <c r="F184" s="73"/>
    </row>
    <row r="185" spans="2:17" ht="18" x14ac:dyDescent="0.35">
      <c r="B185" s="24"/>
      <c r="C185" s="14"/>
      <c r="D185" s="14"/>
      <c r="E185" s="14"/>
      <c r="F185" s="73"/>
    </row>
    <row r="186" spans="2:17" ht="24.6" customHeight="1" x14ac:dyDescent="0.35">
      <c r="B186" s="24"/>
      <c r="C186" s="14"/>
      <c r="D186" s="14"/>
      <c r="E186" s="14"/>
      <c r="F186" s="73"/>
      <c r="L186" s="803" t="s">
        <v>712</v>
      </c>
      <c r="M186" s="803"/>
      <c r="N186" s="803"/>
      <c r="O186" s="803"/>
      <c r="P186" s="803"/>
      <c r="Q186" s="803"/>
    </row>
    <row r="187" spans="2:17" ht="24.6" customHeight="1" x14ac:dyDescent="0.25">
      <c r="B187" s="804" t="s">
        <v>664</v>
      </c>
      <c r="C187" s="805"/>
      <c r="D187" s="806"/>
      <c r="E187" s="177" t="s">
        <v>185</v>
      </c>
      <c r="G187" s="807" t="s">
        <v>702</v>
      </c>
      <c r="H187" s="808"/>
      <c r="I187" s="809"/>
      <c r="J187" s="177" t="s">
        <v>666</v>
      </c>
      <c r="L187" s="803"/>
      <c r="M187" s="803"/>
      <c r="N187" s="803"/>
      <c r="O187" s="803"/>
      <c r="P187" s="803"/>
      <c r="Q187" s="803"/>
    </row>
    <row r="188" spans="2:17" ht="24.6" customHeight="1" x14ac:dyDescent="0.25">
      <c r="B188" s="792" t="s">
        <v>667</v>
      </c>
      <c r="C188" s="794"/>
      <c r="D188" s="54">
        <v>1.452</v>
      </c>
      <c r="E188" s="55">
        <f>+D188/$D$119</f>
        <v>0.22647749660634703</v>
      </c>
      <c r="G188" s="792" t="s">
        <v>668</v>
      </c>
      <c r="H188" s="794"/>
      <c r="I188" s="84">
        <v>68988</v>
      </c>
      <c r="J188" s="85">
        <f>+I188/$I$193</f>
        <v>0.4756251421952884</v>
      </c>
      <c r="L188" s="803"/>
      <c r="M188" s="803"/>
      <c r="N188" s="803"/>
      <c r="O188" s="803"/>
      <c r="P188" s="803"/>
      <c r="Q188" s="803"/>
    </row>
    <row r="189" spans="2:17" ht="24.6" customHeight="1" x14ac:dyDescent="0.25">
      <c r="B189" s="792" t="s">
        <v>668</v>
      </c>
      <c r="C189" s="794"/>
      <c r="D189" s="54">
        <v>0.30890000000000001</v>
      </c>
      <c r="E189" s="55">
        <f>+D189/$D$119</f>
        <v>4.8181059711915018E-2</v>
      </c>
      <c r="G189" s="792" t="s">
        <v>667</v>
      </c>
      <c r="H189" s="794"/>
      <c r="I189" s="84">
        <v>56778</v>
      </c>
      <c r="J189" s="85">
        <f>+I189/$I$193</f>
        <v>0.39144553144842709</v>
      </c>
      <c r="L189" s="803"/>
      <c r="M189" s="803"/>
      <c r="N189" s="803"/>
      <c r="O189" s="803"/>
      <c r="P189" s="803"/>
      <c r="Q189" s="803"/>
    </row>
    <row r="190" spans="2:17" ht="24.6" customHeight="1" x14ac:dyDescent="0.25">
      <c r="B190" s="802" t="s">
        <v>670</v>
      </c>
      <c r="C190" s="802"/>
      <c r="D190" s="54">
        <v>0.1149</v>
      </c>
      <c r="E190" s="55">
        <f>+D190/$D$119</f>
        <v>1.7921669669469197E-2</v>
      </c>
      <c r="G190" s="792" t="s">
        <v>669</v>
      </c>
      <c r="H190" s="794"/>
      <c r="I190" s="84">
        <v>9591</v>
      </c>
      <c r="J190" s="85">
        <f>+I190/$I$193</f>
        <v>6.6123394485925246E-2</v>
      </c>
      <c r="L190" s="803"/>
      <c r="M190" s="803"/>
      <c r="N190" s="803"/>
      <c r="O190" s="803"/>
      <c r="P190" s="803"/>
      <c r="Q190" s="803"/>
    </row>
    <row r="191" spans="2:17" ht="24.6" customHeight="1" x14ac:dyDescent="0.25">
      <c r="B191" s="802" t="s">
        <v>669</v>
      </c>
      <c r="C191" s="802"/>
      <c r="D191" s="54">
        <v>0.08</v>
      </c>
      <c r="E191" s="55">
        <f>+D191/$D$119</f>
        <v>1.2478098986575595E-2</v>
      </c>
      <c r="G191" s="792" t="s">
        <v>670</v>
      </c>
      <c r="H191" s="794"/>
      <c r="I191" s="84">
        <v>9345</v>
      </c>
      <c r="J191" s="85">
        <f>+I191/$I$193</f>
        <v>6.4427392500361946E-2</v>
      </c>
      <c r="L191" s="803"/>
      <c r="M191" s="803"/>
      <c r="N191" s="803"/>
      <c r="O191" s="803"/>
      <c r="P191" s="803"/>
      <c r="Q191" s="803"/>
    </row>
    <row r="192" spans="2:17" ht="24.6" customHeight="1" x14ac:dyDescent="0.25">
      <c r="B192" s="802" t="s">
        <v>671</v>
      </c>
      <c r="C192" s="802"/>
      <c r="D192" s="54">
        <v>3.4950000000000002E-2</v>
      </c>
      <c r="E192" s="55">
        <f>+D192/$D$119</f>
        <v>5.451369494760213E-3</v>
      </c>
      <c r="G192" s="802" t="s">
        <v>671</v>
      </c>
      <c r="H192" s="802"/>
      <c r="I192" s="84">
        <v>345</v>
      </c>
      <c r="J192" s="85">
        <f>+I192/$I$193</f>
        <v>2.3785393699973113E-3</v>
      </c>
      <c r="L192" s="803"/>
      <c r="M192" s="803"/>
      <c r="N192" s="803"/>
      <c r="O192" s="803"/>
      <c r="P192" s="803"/>
      <c r="Q192" s="803"/>
    </row>
    <row r="193" spans="2:17" ht="24.6" customHeight="1" x14ac:dyDescent="0.25">
      <c r="B193" s="802" t="s">
        <v>164</v>
      </c>
      <c r="C193" s="802"/>
      <c r="D193" s="54">
        <f>SUM(D188:D192)</f>
        <v>1.99075</v>
      </c>
      <c r="E193" s="55">
        <f>SUM(E188:E192)</f>
        <v>0.31050969446906701</v>
      </c>
      <c r="G193" s="802" t="s">
        <v>164</v>
      </c>
      <c r="H193" s="802"/>
      <c r="I193" s="84">
        <f>SUM(I188:I192)</f>
        <v>145047</v>
      </c>
      <c r="J193" s="86">
        <f>SUM(J188:J192)</f>
        <v>1</v>
      </c>
      <c r="L193" s="803"/>
      <c r="M193" s="803"/>
      <c r="N193" s="803"/>
      <c r="O193" s="803"/>
      <c r="P193" s="803"/>
      <c r="Q193" s="803"/>
    </row>
    <row r="194" spans="2:17" ht="24.6" customHeight="1" x14ac:dyDescent="0.35">
      <c r="B194" s="24" t="s">
        <v>662</v>
      </c>
      <c r="L194" s="803"/>
      <c r="M194" s="803"/>
      <c r="N194" s="803"/>
      <c r="O194" s="803"/>
      <c r="P194" s="803"/>
      <c r="Q194" s="803"/>
    </row>
    <row r="195" spans="2:17" ht="24.6" customHeight="1" x14ac:dyDescent="0.25">
      <c r="L195" s="89"/>
      <c r="M195" s="89"/>
      <c r="N195" s="89"/>
      <c r="O195" s="89"/>
      <c r="P195" s="89"/>
      <c r="Q195" s="89"/>
    </row>
    <row r="196" spans="2:17" x14ac:dyDescent="0.25">
      <c r="B196" s="795" t="s">
        <v>672</v>
      </c>
      <c r="C196" s="796"/>
      <c r="D196" s="796"/>
      <c r="E196" s="796"/>
      <c r="F196" s="797"/>
      <c r="K196" s="748" t="s">
        <v>673</v>
      </c>
      <c r="L196" s="748"/>
      <c r="M196" s="748"/>
      <c r="N196" s="798" t="s">
        <v>674</v>
      </c>
      <c r="O196" s="798" t="s">
        <v>675</v>
      </c>
      <c r="P196" s="800" t="s">
        <v>660</v>
      </c>
    </row>
    <row r="197" spans="2:17" x14ac:dyDescent="0.25">
      <c r="B197" s="81" t="s">
        <v>492</v>
      </c>
      <c r="C197" s="88" t="s">
        <v>486</v>
      </c>
      <c r="D197" s="177" t="s">
        <v>407</v>
      </c>
      <c r="E197" s="177" t="s">
        <v>676</v>
      </c>
      <c r="F197" s="177" t="s">
        <v>677</v>
      </c>
      <c r="K197" s="748"/>
      <c r="L197" s="748"/>
      <c r="M197" s="748"/>
      <c r="N197" s="799"/>
      <c r="O197" s="799"/>
      <c r="P197" s="801"/>
    </row>
    <row r="198" spans="2:17" ht="18" x14ac:dyDescent="0.25">
      <c r="B198" s="75" t="s">
        <v>37</v>
      </c>
      <c r="C198" s="87" t="s">
        <v>34</v>
      </c>
      <c r="D198" s="176">
        <v>345874</v>
      </c>
      <c r="E198" s="176">
        <v>19653</v>
      </c>
      <c r="F198" s="58">
        <f>+D198/E198</f>
        <v>17.599043403042792</v>
      </c>
      <c r="K198" s="792" t="s">
        <v>234</v>
      </c>
      <c r="L198" s="793"/>
      <c r="M198" s="794"/>
      <c r="N198" s="176">
        <v>254</v>
      </c>
      <c r="O198" s="176">
        <v>298</v>
      </c>
      <c r="P198" s="6">
        <f>+(O198-N198)/N198</f>
        <v>0.17322834645669291</v>
      </c>
    </row>
    <row r="199" spans="2:17" ht="18" customHeight="1" x14ac:dyDescent="0.25">
      <c r="B199" s="75" t="s">
        <v>713</v>
      </c>
      <c r="C199" s="87" t="s">
        <v>714</v>
      </c>
      <c r="D199" s="176">
        <v>125796</v>
      </c>
      <c r="E199" s="176">
        <v>3700</v>
      </c>
      <c r="F199" s="58">
        <f>+D199/E199</f>
        <v>33.998918918918918</v>
      </c>
      <c r="K199" s="792" t="s">
        <v>681</v>
      </c>
      <c r="L199" s="793"/>
      <c r="M199" s="794"/>
      <c r="N199" s="176">
        <v>195</v>
      </c>
      <c r="O199" s="176">
        <v>166</v>
      </c>
      <c r="P199" s="6">
        <f t="shared" ref="P199:P205" si="14">+(O199-N199)/N199</f>
        <v>-0.14871794871794872</v>
      </c>
    </row>
    <row r="200" spans="2:17" ht="18" customHeight="1" x14ac:dyDescent="0.25">
      <c r="B200" s="75" t="s">
        <v>37</v>
      </c>
      <c r="C200" s="87" t="s">
        <v>715</v>
      </c>
      <c r="D200" s="176">
        <v>11552</v>
      </c>
      <c r="E200" s="176">
        <v>3310</v>
      </c>
      <c r="F200" s="58">
        <f t="shared" ref="F200:F205" si="15">+D200/E200</f>
        <v>3.4900302114803625</v>
      </c>
      <c r="K200" s="792" t="s">
        <v>716</v>
      </c>
      <c r="L200" s="793"/>
      <c r="M200" s="794"/>
      <c r="N200" s="176">
        <v>73</v>
      </c>
      <c r="O200" s="176">
        <v>93</v>
      </c>
      <c r="P200" s="6">
        <f t="shared" si="14"/>
        <v>0.27397260273972601</v>
      </c>
    </row>
    <row r="201" spans="2:17" ht="18" x14ac:dyDescent="0.25">
      <c r="B201" s="75" t="s">
        <v>34</v>
      </c>
      <c r="C201" s="87" t="s">
        <v>37</v>
      </c>
      <c r="D201" s="176">
        <v>104521</v>
      </c>
      <c r="E201" s="176">
        <v>8916</v>
      </c>
      <c r="F201" s="58">
        <f t="shared" si="15"/>
        <v>11.722857783759533</v>
      </c>
      <c r="K201" s="792" t="s">
        <v>679</v>
      </c>
      <c r="L201" s="793"/>
      <c r="M201" s="794"/>
      <c r="N201" s="176">
        <v>93</v>
      </c>
      <c r="O201" s="176">
        <v>87</v>
      </c>
      <c r="P201" s="6">
        <f t="shared" si="14"/>
        <v>-6.4516129032258063E-2</v>
      </c>
    </row>
    <row r="202" spans="2:17" ht="18" customHeight="1" x14ac:dyDescent="0.25">
      <c r="B202" s="75" t="s">
        <v>37</v>
      </c>
      <c r="C202" s="75" t="s">
        <v>717</v>
      </c>
      <c r="D202" s="176">
        <v>80059</v>
      </c>
      <c r="E202" s="176">
        <v>3792</v>
      </c>
      <c r="F202" s="58">
        <f t="shared" si="15"/>
        <v>21.112605485232066</v>
      </c>
      <c r="K202" s="792" t="s">
        <v>707</v>
      </c>
      <c r="L202" s="793"/>
      <c r="M202" s="794"/>
      <c r="N202" s="176">
        <v>237</v>
      </c>
      <c r="O202" s="176">
        <v>83</v>
      </c>
      <c r="P202" s="6">
        <f t="shared" si="14"/>
        <v>-0.64978902953586493</v>
      </c>
    </row>
    <row r="203" spans="2:17" ht="18" x14ac:dyDescent="0.25">
      <c r="B203" s="75" t="s">
        <v>713</v>
      </c>
      <c r="C203" s="75" t="s">
        <v>718</v>
      </c>
      <c r="D203" s="176">
        <v>78590</v>
      </c>
      <c r="E203" s="176">
        <v>2293</v>
      </c>
      <c r="F203" s="58">
        <f t="shared" si="15"/>
        <v>34.273877017008289</v>
      </c>
      <c r="K203" s="792" t="s">
        <v>469</v>
      </c>
      <c r="L203" s="793"/>
      <c r="M203" s="794"/>
      <c r="N203" s="176">
        <v>129</v>
      </c>
      <c r="O203" s="176">
        <v>73</v>
      </c>
      <c r="P203" s="6">
        <f t="shared" si="14"/>
        <v>-0.43410852713178294</v>
      </c>
    </row>
    <row r="204" spans="2:17" ht="18" x14ac:dyDescent="0.25">
      <c r="B204" s="75" t="s">
        <v>719</v>
      </c>
      <c r="C204" s="87" t="s">
        <v>34</v>
      </c>
      <c r="D204" s="176">
        <v>76494</v>
      </c>
      <c r="E204" s="176">
        <v>6443</v>
      </c>
      <c r="F204" s="58">
        <f t="shared" si="15"/>
        <v>11.872419680273165</v>
      </c>
      <c r="K204" s="792" t="s">
        <v>482</v>
      </c>
      <c r="L204" s="793"/>
      <c r="M204" s="794"/>
      <c r="N204" s="176">
        <v>56</v>
      </c>
      <c r="O204" s="176">
        <v>63</v>
      </c>
      <c r="P204" s="6">
        <f t="shared" si="14"/>
        <v>0.125</v>
      </c>
    </row>
    <row r="205" spans="2:17" ht="18" customHeight="1" x14ac:dyDescent="0.25">
      <c r="B205" s="75" t="s">
        <v>719</v>
      </c>
      <c r="C205" s="87" t="s">
        <v>37</v>
      </c>
      <c r="D205" s="176">
        <v>63026</v>
      </c>
      <c r="E205" s="176">
        <v>3892</v>
      </c>
      <c r="F205" s="58">
        <f t="shared" si="15"/>
        <v>16.193730729701954</v>
      </c>
      <c r="G205" s="94"/>
      <c r="K205" s="783" t="s">
        <v>720</v>
      </c>
      <c r="L205" s="784"/>
      <c r="M205" s="785"/>
      <c r="N205" s="641">
        <v>45</v>
      </c>
      <c r="O205" s="628">
        <v>46</v>
      </c>
      <c r="P205" s="789">
        <f t="shared" si="14"/>
        <v>2.2222222222222223E-2</v>
      </c>
    </row>
    <row r="206" spans="2:17" ht="16.5" customHeight="1" x14ac:dyDescent="0.25">
      <c r="F206" s="94"/>
      <c r="G206" s="94"/>
      <c r="K206" s="786"/>
      <c r="L206" s="787"/>
      <c r="M206" s="788"/>
      <c r="N206" s="641"/>
      <c r="O206" s="629"/>
      <c r="P206" s="790"/>
    </row>
    <row r="207" spans="2:17" ht="16.5" x14ac:dyDescent="0.35">
      <c r="K207" s="24" t="s">
        <v>685</v>
      </c>
    </row>
    <row r="209" spans="2:7" hidden="1" x14ac:dyDescent="0.25">
      <c r="B209" s="791" t="s">
        <v>721</v>
      </c>
      <c r="C209" s="791"/>
      <c r="D209" s="791"/>
      <c r="E209" s="791"/>
      <c r="F209" s="791"/>
      <c r="G209" s="791"/>
    </row>
    <row r="210" spans="2:7" hidden="1" x14ac:dyDescent="0.25">
      <c r="B210" s="791"/>
      <c r="C210" s="791"/>
      <c r="D210" s="791"/>
      <c r="E210" s="791"/>
      <c r="F210" s="791"/>
      <c r="G210" s="791"/>
    </row>
    <row r="211" spans="2:7" ht="30" hidden="1" x14ac:dyDescent="0.25">
      <c r="B211" s="99" t="s">
        <v>687</v>
      </c>
      <c r="C211" s="100" t="s">
        <v>464</v>
      </c>
      <c r="D211" s="101" t="s">
        <v>688</v>
      </c>
      <c r="E211" s="100" t="s">
        <v>689</v>
      </c>
      <c r="F211" s="100" t="s">
        <v>690</v>
      </c>
      <c r="G211" s="100" t="s">
        <v>691</v>
      </c>
    </row>
    <row r="212" spans="2:7" ht="15.75" hidden="1" x14ac:dyDescent="0.3">
      <c r="B212" s="56" t="s">
        <v>378</v>
      </c>
      <c r="C212" s="95">
        <v>176811</v>
      </c>
      <c r="D212" s="95">
        <v>6554</v>
      </c>
      <c r="E212" s="96">
        <f>+C212/D212</f>
        <v>26.977570949038753</v>
      </c>
      <c r="F212" s="97">
        <v>2456</v>
      </c>
      <c r="G212" s="96">
        <f>+D212/F212</f>
        <v>2.6685667752442996</v>
      </c>
    </row>
    <row r="213" spans="2:7" ht="15.75" hidden="1" x14ac:dyDescent="0.3">
      <c r="B213" s="56" t="s">
        <v>379</v>
      </c>
      <c r="C213" s="95">
        <v>208704</v>
      </c>
      <c r="D213" s="95">
        <v>7585</v>
      </c>
      <c r="E213" s="96">
        <f>+C213/D213</f>
        <v>27.515359261700723</v>
      </c>
      <c r="F213" s="97">
        <v>2681</v>
      </c>
      <c r="G213" s="96">
        <f t="shared" ref="G213:G223" si="16">+D213/F213</f>
        <v>2.8291682208131292</v>
      </c>
    </row>
    <row r="214" spans="2:7" ht="15.75" hidden="1" x14ac:dyDescent="0.3">
      <c r="B214" s="56" t="s">
        <v>380</v>
      </c>
      <c r="C214" s="95">
        <v>179886</v>
      </c>
      <c r="D214" s="95">
        <v>6599</v>
      </c>
      <c r="E214" s="96">
        <f>+C214/D214</f>
        <v>27.259584785573573</v>
      </c>
      <c r="F214" s="97">
        <v>2569</v>
      </c>
      <c r="G214" s="96">
        <f t="shared" si="16"/>
        <v>2.5687037757882445</v>
      </c>
    </row>
    <row r="215" spans="2:7" ht="15.75" hidden="1" x14ac:dyDescent="0.3">
      <c r="B215" s="56" t="s">
        <v>381</v>
      </c>
      <c r="C215" s="95">
        <v>124542</v>
      </c>
      <c r="D215" s="95">
        <v>4637</v>
      </c>
      <c r="E215" s="96">
        <f t="shared" ref="E215:E223" si="17">+C215/D215</f>
        <v>26.858313564804831</v>
      </c>
      <c r="F215" s="97">
        <v>2013</v>
      </c>
      <c r="G215" s="96">
        <f t="shared" si="16"/>
        <v>2.3035270740188771</v>
      </c>
    </row>
    <row r="216" spans="2:7" ht="15.75" hidden="1" customHeight="1" x14ac:dyDescent="0.3">
      <c r="B216" s="56" t="s">
        <v>382</v>
      </c>
      <c r="C216" s="95">
        <v>131554</v>
      </c>
      <c r="D216" s="95">
        <v>4981</v>
      </c>
      <c r="E216" s="96">
        <f t="shared" si="17"/>
        <v>26.411162417185306</v>
      </c>
      <c r="F216" s="97">
        <v>2165</v>
      </c>
      <c r="G216" s="96">
        <f t="shared" si="16"/>
        <v>2.3006928406466511</v>
      </c>
    </row>
    <row r="217" spans="2:7" ht="15.75" hidden="1" customHeight="1" x14ac:dyDescent="0.3">
      <c r="B217" s="56" t="s">
        <v>383</v>
      </c>
      <c r="C217" s="95">
        <v>157980</v>
      </c>
      <c r="D217" s="95">
        <v>5817</v>
      </c>
      <c r="E217" s="96">
        <f t="shared" si="17"/>
        <v>27.158329035585353</v>
      </c>
      <c r="F217" s="97">
        <v>2404</v>
      </c>
      <c r="G217" s="96">
        <f t="shared" si="16"/>
        <v>2.4197171381031612</v>
      </c>
    </row>
    <row r="218" spans="2:7" ht="15.75" hidden="1" x14ac:dyDescent="0.3">
      <c r="B218" s="56" t="s">
        <v>384</v>
      </c>
      <c r="C218" s="95">
        <v>172936</v>
      </c>
      <c r="D218" s="95">
        <v>6345</v>
      </c>
      <c r="E218" s="96">
        <f t="shared" si="17"/>
        <v>27.255476753349093</v>
      </c>
      <c r="F218" s="97">
        <v>2664</v>
      </c>
      <c r="G218" s="96">
        <f t="shared" si="16"/>
        <v>2.3817567567567566</v>
      </c>
    </row>
    <row r="219" spans="2:7" ht="15.75" hidden="1" x14ac:dyDescent="0.3">
      <c r="B219" s="56" t="s">
        <v>385</v>
      </c>
      <c r="C219" s="95">
        <v>140609</v>
      </c>
      <c r="D219" s="95">
        <v>5393</v>
      </c>
      <c r="E219" s="96">
        <f t="shared" si="17"/>
        <v>26.072501390691638</v>
      </c>
      <c r="F219" s="97">
        <v>2404</v>
      </c>
      <c r="G219" s="96">
        <f t="shared" si="16"/>
        <v>2.2433444259567388</v>
      </c>
    </row>
    <row r="220" spans="2:7" ht="15.75" hidden="1" x14ac:dyDescent="0.3">
      <c r="B220" s="56" t="s">
        <v>386</v>
      </c>
      <c r="C220" s="95">
        <v>164771</v>
      </c>
      <c r="D220" s="95">
        <v>6297</v>
      </c>
      <c r="E220" s="96">
        <f t="shared" si="17"/>
        <v>26.166587263776403</v>
      </c>
      <c r="F220" s="97">
        <v>2602</v>
      </c>
      <c r="G220" s="96">
        <f t="shared" si="16"/>
        <v>2.4200614911606455</v>
      </c>
    </row>
    <row r="221" spans="2:7" ht="15.75" hidden="1" x14ac:dyDescent="0.3">
      <c r="B221" s="56" t="s">
        <v>387</v>
      </c>
      <c r="C221" s="95"/>
      <c r="D221" s="95"/>
      <c r="E221" s="96" t="e">
        <f t="shared" si="17"/>
        <v>#DIV/0!</v>
      </c>
      <c r="F221" s="97"/>
      <c r="G221" s="96" t="e">
        <f t="shared" si="16"/>
        <v>#DIV/0!</v>
      </c>
    </row>
    <row r="222" spans="2:7" ht="15.75" hidden="1" x14ac:dyDescent="0.3">
      <c r="B222" s="56" t="s">
        <v>388</v>
      </c>
      <c r="C222" s="95"/>
      <c r="D222" s="95"/>
      <c r="E222" s="96" t="e">
        <f>+C222/D222</f>
        <v>#DIV/0!</v>
      </c>
      <c r="F222" s="97"/>
      <c r="G222" s="96" t="e">
        <f>+D222/F222</f>
        <v>#DIV/0!</v>
      </c>
    </row>
    <row r="223" spans="2:7" ht="15.75" hidden="1" x14ac:dyDescent="0.3">
      <c r="B223" s="56" t="s">
        <v>388</v>
      </c>
      <c r="C223" s="95"/>
      <c r="D223" s="95"/>
      <c r="E223" s="96" t="e">
        <f t="shared" si="17"/>
        <v>#DIV/0!</v>
      </c>
      <c r="F223" s="97"/>
      <c r="G223" s="96" t="e">
        <f t="shared" si="16"/>
        <v>#DIV/0!</v>
      </c>
    </row>
    <row r="224" spans="2:7" hidden="1" x14ac:dyDescent="0.25">
      <c r="B224" s="98" t="s">
        <v>692</v>
      </c>
      <c r="C224" s="102">
        <f>AVERAGE(C212:C220)</f>
        <v>161977</v>
      </c>
      <c r="D224" s="102">
        <f>AVERAGE(D212:D220)</f>
        <v>6023.1111111111113</v>
      </c>
      <c r="E224" s="103">
        <f>AVERAGE(E212:E216)</f>
        <v>27.004398195660634</v>
      </c>
      <c r="F224" s="104">
        <f>AVERAGE(F212:F220)</f>
        <v>2439.7777777777778</v>
      </c>
      <c r="G224" s="103">
        <f>AVERAGE(G212:G216)</f>
        <v>2.5341317373022401</v>
      </c>
    </row>
  </sheetData>
  <sheetProtection selectLockedCells="1" selectUnlockedCells="1"/>
  <mergeCells count="117">
    <mergeCell ref="A1:Q3"/>
    <mergeCell ref="B6:C8"/>
    <mergeCell ref="D6:P10"/>
    <mergeCell ref="B14:B15"/>
    <mergeCell ref="C14:C15"/>
    <mergeCell ref="D14:D15"/>
    <mergeCell ref="E14:E15"/>
    <mergeCell ref="K14:K15"/>
    <mergeCell ref="L14:L15"/>
    <mergeCell ref="M14:M15"/>
    <mergeCell ref="N14:N15"/>
    <mergeCell ref="O53:O54"/>
    <mergeCell ref="P53:P54"/>
    <mergeCell ref="K55:M55"/>
    <mergeCell ref="B46:C46"/>
    <mergeCell ref="G46:H46"/>
    <mergeCell ref="B47:C47"/>
    <mergeCell ref="G47:H47"/>
    <mergeCell ref="B48:C48"/>
    <mergeCell ref="G48:H48"/>
    <mergeCell ref="L41:Q52"/>
    <mergeCell ref="B42:D42"/>
    <mergeCell ref="G42:I42"/>
    <mergeCell ref="B43:C43"/>
    <mergeCell ref="G43:H43"/>
    <mergeCell ref="B44:C44"/>
    <mergeCell ref="G44:H44"/>
    <mergeCell ref="B45:C45"/>
    <mergeCell ref="G45:H45"/>
    <mergeCell ref="K56:M56"/>
    <mergeCell ref="K57:M57"/>
    <mergeCell ref="K58:M58"/>
    <mergeCell ref="K59:M59"/>
    <mergeCell ref="K60:M60"/>
    <mergeCell ref="K61:M61"/>
    <mergeCell ref="B53:F53"/>
    <mergeCell ref="K53:M54"/>
    <mergeCell ref="N53:N54"/>
    <mergeCell ref="K62:M62"/>
    <mergeCell ref="B64:G65"/>
    <mergeCell ref="B83:B84"/>
    <mergeCell ref="C83:C84"/>
    <mergeCell ref="D83:D84"/>
    <mergeCell ref="E83:E84"/>
    <mergeCell ref="K83:K84"/>
    <mergeCell ref="L83:L84"/>
    <mergeCell ref="M83:M84"/>
    <mergeCell ref="N83:N84"/>
    <mergeCell ref="L112:Q121"/>
    <mergeCell ref="B113:D113"/>
    <mergeCell ref="B114:C114"/>
    <mergeCell ref="G114:H114"/>
    <mergeCell ref="B115:C115"/>
    <mergeCell ref="G115:H115"/>
    <mergeCell ref="B116:C116"/>
    <mergeCell ref="G116:H116"/>
    <mergeCell ref="B117:C117"/>
    <mergeCell ref="P124:P125"/>
    <mergeCell ref="K126:M126"/>
    <mergeCell ref="K127:M127"/>
    <mergeCell ref="G117:H117"/>
    <mergeCell ref="B118:C118"/>
    <mergeCell ref="G118:H118"/>
    <mergeCell ref="B119:C119"/>
    <mergeCell ref="G119:H119"/>
    <mergeCell ref="B124:F124"/>
    <mergeCell ref="K128:M128"/>
    <mergeCell ref="K129:M129"/>
    <mergeCell ref="K130:M130"/>
    <mergeCell ref="K131:M131"/>
    <mergeCell ref="K132:M132"/>
    <mergeCell ref="K133:M133"/>
    <mergeCell ref="K124:M125"/>
    <mergeCell ref="N124:N125"/>
    <mergeCell ref="O124:O125"/>
    <mergeCell ref="K134:M134"/>
    <mergeCell ref="B137:G138"/>
    <mergeCell ref="B158:B159"/>
    <mergeCell ref="C158:C159"/>
    <mergeCell ref="D158:D159"/>
    <mergeCell ref="E158:E159"/>
    <mergeCell ref="K158:K159"/>
    <mergeCell ref="L158:L159"/>
    <mergeCell ref="M158:M159"/>
    <mergeCell ref="N158:N159"/>
    <mergeCell ref="L186:Q194"/>
    <mergeCell ref="B187:D187"/>
    <mergeCell ref="G187:I187"/>
    <mergeCell ref="B188:C188"/>
    <mergeCell ref="G188:H188"/>
    <mergeCell ref="B189:C189"/>
    <mergeCell ref="G189:H189"/>
    <mergeCell ref="B190:C190"/>
    <mergeCell ref="G190:H190"/>
    <mergeCell ref="B196:F196"/>
    <mergeCell ref="K196:M197"/>
    <mergeCell ref="N196:N197"/>
    <mergeCell ref="O196:O197"/>
    <mergeCell ref="P196:P197"/>
    <mergeCell ref="K198:M198"/>
    <mergeCell ref="B191:C191"/>
    <mergeCell ref="G191:H191"/>
    <mergeCell ref="B192:C192"/>
    <mergeCell ref="G192:H192"/>
    <mergeCell ref="B193:C193"/>
    <mergeCell ref="G193:H193"/>
    <mergeCell ref="K205:M206"/>
    <mergeCell ref="N205:N206"/>
    <mergeCell ref="O205:O206"/>
    <mergeCell ref="P205:P206"/>
    <mergeCell ref="B209:G210"/>
    <mergeCell ref="K199:M199"/>
    <mergeCell ref="K200:M200"/>
    <mergeCell ref="K201:M201"/>
    <mergeCell ref="K202:M202"/>
    <mergeCell ref="K203:M203"/>
    <mergeCell ref="K204:M204"/>
  </mergeCells>
  <conditionalFormatting sqref="P126:P134">
    <cfRule type="cellIs" dxfId="19" priority="19" operator="lessThan">
      <formula>0</formula>
    </cfRule>
  </conditionalFormatting>
  <conditionalFormatting sqref="E24:E28">
    <cfRule type="cellIs" dxfId="18" priority="18" operator="lessThan">
      <formula>0</formula>
    </cfRule>
  </conditionalFormatting>
  <conditionalFormatting sqref="N24:N28">
    <cfRule type="cellIs" dxfId="17" priority="17" operator="lessThan">
      <formula>0</formula>
    </cfRule>
  </conditionalFormatting>
  <conditionalFormatting sqref="P198:P204">
    <cfRule type="cellIs" dxfId="16" priority="16" operator="lessThan">
      <formula>0</formula>
    </cfRule>
  </conditionalFormatting>
  <conditionalFormatting sqref="P205">
    <cfRule type="cellIs" dxfId="15" priority="15" operator="lessThan">
      <formula>0</formula>
    </cfRule>
  </conditionalFormatting>
  <conditionalFormatting sqref="E172">
    <cfRule type="cellIs" dxfId="14" priority="13" operator="lessThan">
      <formula>0</formula>
    </cfRule>
  </conditionalFormatting>
  <conditionalFormatting sqref="N85:N89">
    <cfRule type="cellIs" dxfId="13" priority="14" operator="lessThan">
      <formula>0</formula>
    </cfRule>
  </conditionalFormatting>
  <conditionalFormatting sqref="N168:N172">
    <cfRule type="cellIs" dxfId="12" priority="12" operator="lessThan">
      <formula>0</formula>
    </cfRule>
  </conditionalFormatting>
  <conditionalFormatting sqref="E16:E23">
    <cfRule type="cellIs" dxfId="11" priority="11" operator="lessThan">
      <formula>0</formula>
    </cfRule>
  </conditionalFormatting>
  <conditionalFormatting sqref="N16:N23">
    <cfRule type="cellIs" dxfId="10" priority="10" operator="lessThan">
      <formula>0</formula>
    </cfRule>
  </conditionalFormatting>
  <conditionalFormatting sqref="P55:P62">
    <cfRule type="cellIs" dxfId="9" priority="9" operator="lessThan">
      <formula>0</formula>
    </cfRule>
  </conditionalFormatting>
  <conditionalFormatting sqref="E85:E89">
    <cfRule type="cellIs" dxfId="8" priority="8" operator="lessThan">
      <formula>0</formula>
    </cfRule>
  </conditionalFormatting>
  <conditionalFormatting sqref="E160:E167">
    <cfRule type="cellIs" dxfId="7" priority="7" operator="lessThan">
      <formula>0</formula>
    </cfRule>
  </conditionalFormatting>
  <conditionalFormatting sqref="N160:N167">
    <cfRule type="cellIs" dxfId="6" priority="6" operator="lessThan">
      <formula>0</formula>
    </cfRule>
  </conditionalFormatting>
  <conditionalFormatting sqref="N90:N92">
    <cfRule type="cellIs" dxfId="5" priority="5" operator="lessThan">
      <formula>0</formula>
    </cfRule>
  </conditionalFormatting>
  <conditionalFormatting sqref="E85:E97">
    <cfRule type="cellIs" dxfId="4" priority="4" operator="lessThan">
      <formula>0</formula>
    </cfRule>
  </conditionalFormatting>
  <conditionalFormatting sqref="N93">
    <cfRule type="cellIs" dxfId="3" priority="3" operator="lessThan">
      <formula>0</formula>
    </cfRule>
  </conditionalFormatting>
  <conditionalFormatting sqref="N97">
    <cfRule type="cellIs" dxfId="2" priority="2" operator="lessThan">
      <formula>0</formula>
    </cfRule>
  </conditionalFormatting>
  <conditionalFormatting sqref="E168">
    <cfRule type="cellIs" dxfId="1" priority="1"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showGridLines="0" zoomScale="90" zoomScaleNormal="90" workbookViewId="0">
      <selection activeCell="H131" sqref="H131"/>
    </sheetView>
  </sheetViews>
  <sheetFormatPr baseColWidth="10" defaultColWidth="11.42578125" defaultRowHeight="15" x14ac:dyDescent="0.25"/>
  <cols>
    <col min="1" max="1" width="1.28515625" style="1" customWidth="1"/>
    <col min="2" max="2" width="21.28515625" style="1" customWidth="1"/>
    <col min="3" max="3" width="16.140625" style="1" customWidth="1"/>
    <col min="4" max="4" width="12.7109375" style="1" customWidth="1"/>
    <col min="5" max="5" width="10" style="1" customWidth="1"/>
    <col min="6" max="6" width="13.28515625" style="1" customWidth="1"/>
    <col min="7" max="7" width="11.28515625" style="1" customWidth="1"/>
    <col min="8" max="8" width="12.28515625" style="1" customWidth="1"/>
    <col min="9" max="9" width="11.7109375" style="1" customWidth="1"/>
    <col min="10" max="10" width="9" style="1" customWidth="1"/>
    <col min="11" max="11" width="21.7109375" style="1" customWidth="1"/>
    <col min="12" max="13" width="11.42578125" style="1"/>
    <col min="14" max="14" width="12.5703125" style="1" customWidth="1"/>
    <col min="15" max="15" width="11.28515625" style="1" customWidth="1"/>
    <col min="16" max="16384" width="11.42578125" style="1"/>
  </cols>
  <sheetData>
    <row r="1" spans="1:17" ht="15" customHeight="1" x14ac:dyDescent="0.25">
      <c r="A1" s="622" t="s">
        <v>654</v>
      </c>
      <c r="B1" s="622"/>
      <c r="C1" s="622"/>
      <c r="D1" s="622"/>
      <c r="E1" s="622"/>
      <c r="F1" s="622"/>
      <c r="G1" s="622"/>
      <c r="H1" s="622"/>
      <c r="I1" s="622"/>
      <c r="J1" s="622"/>
      <c r="K1" s="622"/>
      <c r="L1" s="622"/>
      <c r="M1" s="622"/>
      <c r="N1" s="622"/>
      <c r="O1" s="622"/>
      <c r="P1" s="622"/>
      <c r="Q1" s="622"/>
    </row>
    <row r="2" spans="1:17" ht="15" customHeight="1" x14ac:dyDescent="0.25">
      <c r="A2" s="622"/>
      <c r="B2" s="622"/>
      <c r="C2" s="622"/>
      <c r="D2" s="622"/>
      <c r="E2" s="622"/>
      <c r="F2" s="622"/>
      <c r="G2" s="622"/>
      <c r="H2" s="622"/>
      <c r="I2" s="622"/>
      <c r="J2" s="622"/>
      <c r="K2" s="622"/>
      <c r="L2" s="622"/>
      <c r="M2" s="622"/>
      <c r="N2" s="622"/>
      <c r="O2" s="622"/>
      <c r="P2" s="622"/>
      <c r="Q2" s="622"/>
    </row>
    <row r="3" spans="1:17" ht="15" customHeight="1" x14ac:dyDescent="0.25">
      <c r="A3" s="622"/>
      <c r="B3" s="622"/>
      <c r="C3" s="622"/>
      <c r="D3" s="622"/>
      <c r="E3" s="622"/>
      <c r="F3" s="622"/>
      <c r="G3" s="622"/>
      <c r="H3" s="622"/>
      <c r="I3" s="622"/>
      <c r="J3" s="622"/>
      <c r="K3" s="622"/>
      <c r="L3" s="622"/>
      <c r="M3" s="622"/>
      <c r="N3" s="622"/>
      <c r="O3" s="622"/>
      <c r="P3" s="622"/>
      <c r="Q3" s="622"/>
    </row>
    <row r="4" spans="1:17" x14ac:dyDescent="0.25">
      <c r="B4" s="26" t="s">
        <v>116</v>
      </c>
      <c r="M4" s="17" t="s">
        <v>4</v>
      </c>
      <c r="N4" s="17"/>
      <c r="O4" s="147" t="s">
        <v>722</v>
      </c>
      <c r="P4" s="17"/>
    </row>
    <row r="5" spans="1:17" x14ac:dyDescent="0.25">
      <c r="B5" s="26"/>
      <c r="M5" s="17"/>
      <c r="N5" s="17"/>
      <c r="O5" s="17"/>
      <c r="P5" s="17"/>
    </row>
    <row r="6" spans="1:17" ht="15" customHeight="1" x14ac:dyDescent="0.25">
      <c r="B6" s="810" t="s">
        <v>656</v>
      </c>
      <c r="C6" s="810"/>
      <c r="D6" s="811" t="s">
        <v>657</v>
      </c>
      <c r="E6" s="811"/>
      <c r="F6" s="811"/>
      <c r="G6" s="811"/>
      <c r="H6" s="811"/>
      <c r="I6" s="811"/>
      <c r="J6" s="811"/>
      <c r="K6" s="811"/>
      <c r="L6" s="811"/>
      <c r="M6" s="811"/>
      <c r="N6" s="811"/>
      <c r="O6" s="811"/>
      <c r="P6" s="811"/>
    </row>
    <row r="7" spans="1:17" x14ac:dyDescent="0.25">
      <c r="B7" s="810"/>
      <c r="C7" s="810"/>
      <c r="D7" s="811"/>
      <c r="E7" s="811"/>
      <c r="F7" s="811"/>
      <c r="G7" s="811"/>
      <c r="H7" s="811"/>
      <c r="I7" s="811"/>
      <c r="J7" s="811"/>
      <c r="K7" s="811"/>
      <c r="L7" s="811"/>
      <c r="M7" s="811"/>
      <c r="N7" s="811"/>
      <c r="O7" s="811"/>
      <c r="P7" s="811"/>
    </row>
    <row r="8" spans="1:17" x14ac:dyDescent="0.25">
      <c r="B8" s="810"/>
      <c r="C8" s="810"/>
      <c r="D8" s="811"/>
      <c r="E8" s="811"/>
      <c r="F8" s="811"/>
      <c r="G8" s="811"/>
      <c r="H8" s="811"/>
      <c r="I8" s="811"/>
      <c r="J8" s="811"/>
      <c r="K8" s="811"/>
      <c r="L8" s="811"/>
      <c r="M8" s="811"/>
      <c r="N8" s="811"/>
      <c r="O8" s="811"/>
      <c r="P8" s="811"/>
      <c r="Q8" s="17"/>
    </row>
    <row r="9" spans="1:17" x14ac:dyDescent="0.25">
      <c r="B9" s="26"/>
      <c r="D9" s="811"/>
      <c r="E9" s="811"/>
      <c r="F9" s="811"/>
      <c r="G9" s="811"/>
      <c r="H9" s="811"/>
      <c r="I9" s="811"/>
      <c r="J9" s="811"/>
      <c r="K9" s="811"/>
      <c r="L9" s="811"/>
      <c r="M9" s="811"/>
      <c r="N9" s="811"/>
      <c r="O9" s="811"/>
      <c r="P9" s="811"/>
      <c r="Q9" s="17"/>
    </row>
    <row r="10" spans="1:17" x14ac:dyDescent="0.25">
      <c r="B10" s="26"/>
      <c r="D10" s="811"/>
      <c r="E10" s="811"/>
      <c r="F10" s="811"/>
      <c r="G10" s="811"/>
      <c r="H10" s="811"/>
      <c r="I10" s="811"/>
      <c r="J10" s="811"/>
      <c r="K10" s="811"/>
      <c r="L10" s="811"/>
      <c r="M10" s="811"/>
      <c r="N10" s="811"/>
      <c r="O10" s="811"/>
      <c r="P10" s="811"/>
      <c r="Q10" s="17"/>
    </row>
    <row r="11" spans="1:17" ht="7.5" customHeight="1" x14ac:dyDescent="0.25">
      <c r="B11" s="26"/>
      <c r="D11" s="156"/>
      <c r="E11" s="156"/>
      <c r="F11" s="156"/>
      <c r="G11" s="156"/>
      <c r="H11" s="156"/>
      <c r="I11" s="156"/>
      <c r="J11" s="156"/>
      <c r="K11" s="156"/>
      <c r="L11" s="156"/>
      <c r="M11" s="156"/>
      <c r="N11" s="156"/>
      <c r="O11" s="156"/>
      <c r="P11" s="156"/>
      <c r="Q11" s="17"/>
    </row>
    <row r="12" spans="1:17" x14ac:dyDescent="0.25">
      <c r="B12" s="26"/>
      <c r="D12" s="156"/>
      <c r="E12" s="156"/>
      <c r="F12" s="156"/>
      <c r="G12" s="156"/>
      <c r="H12" s="156"/>
      <c r="I12" s="156"/>
      <c r="J12" s="156"/>
      <c r="K12" s="156"/>
      <c r="L12" s="156"/>
      <c r="M12" s="156"/>
      <c r="N12" s="156"/>
      <c r="O12" s="156"/>
      <c r="P12" s="156"/>
      <c r="Q12" s="17"/>
    </row>
    <row r="13" spans="1:17" ht="15" customHeight="1" x14ac:dyDescent="0.25">
      <c r="B13" s="818" t="s">
        <v>723</v>
      </c>
      <c r="C13" s="819"/>
      <c r="D13" s="819"/>
      <c r="E13" s="819"/>
      <c r="F13" s="819"/>
      <c r="G13" s="819"/>
      <c r="H13" s="819"/>
      <c r="I13" s="819"/>
      <c r="J13" s="819"/>
      <c r="K13" s="819"/>
      <c r="L13" s="819"/>
      <c r="M13" s="819"/>
      <c r="N13" s="819"/>
      <c r="O13" s="819"/>
      <c r="P13" s="820"/>
      <c r="Q13" s="17"/>
    </row>
    <row r="14" spans="1:17" ht="15" customHeight="1" x14ac:dyDescent="0.25">
      <c r="B14" s="821"/>
      <c r="C14" s="822"/>
      <c r="D14" s="822"/>
      <c r="E14" s="822"/>
      <c r="F14" s="822"/>
      <c r="G14" s="822"/>
      <c r="H14" s="822"/>
      <c r="I14" s="822"/>
      <c r="J14" s="822"/>
      <c r="K14" s="822"/>
      <c r="L14" s="822"/>
      <c r="M14" s="822"/>
      <c r="N14" s="822"/>
      <c r="O14" s="822"/>
      <c r="P14" s="823"/>
      <c r="Q14" s="17"/>
    </row>
    <row r="15" spans="1:17" ht="15" customHeight="1" x14ac:dyDescent="0.25">
      <c r="B15" s="821"/>
      <c r="C15" s="822"/>
      <c r="D15" s="822"/>
      <c r="E15" s="822"/>
      <c r="F15" s="822"/>
      <c r="G15" s="822"/>
      <c r="H15" s="822"/>
      <c r="I15" s="822"/>
      <c r="J15" s="822"/>
      <c r="K15" s="822"/>
      <c r="L15" s="822"/>
      <c r="M15" s="822"/>
      <c r="N15" s="822"/>
      <c r="O15" s="822"/>
      <c r="P15" s="823"/>
      <c r="Q15" s="17"/>
    </row>
    <row r="16" spans="1:17" ht="15" customHeight="1" x14ac:dyDescent="0.25">
      <c r="B16" s="821"/>
      <c r="C16" s="822"/>
      <c r="D16" s="822"/>
      <c r="E16" s="822"/>
      <c r="F16" s="822"/>
      <c r="G16" s="822"/>
      <c r="H16" s="822"/>
      <c r="I16" s="822"/>
      <c r="J16" s="822"/>
      <c r="K16" s="822"/>
      <c r="L16" s="822"/>
      <c r="M16" s="822"/>
      <c r="N16" s="822"/>
      <c r="O16" s="822"/>
      <c r="P16" s="823"/>
      <c r="Q16" s="17"/>
    </row>
    <row r="17" spans="2:17" x14ac:dyDescent="0.25">
      <c r="B17" s="821"/>
      <c r="C17" s="822"/>
      <c r="D17" s="822"/>
      <c r="E17" s="822"/>
      <c r="F17" s="822"/>
      <c r="G17" s="822"/>
      <c r="H17" s="822"/>
      <c r="I17" s="822"/>
      <c r="J17" s="822"/>
      <c r="K17" s="822"/>
      <c r="L17" s="822"/>
      <c r="M17" s="822"/>
      <c r="N17" s="822"/>
      <c r="O17" s="822"/>
      <c r="P17" s="823"/>
      <c r="Q17" s="17"/>
    </row>
    <row r="18" spans="2:17" x14ac:dyDescent="0.25">
      <c r="B18" s="824"/>
      <c r="C18" s="825"/>
      <c r="D18" s="825"/>
      <c r="E18" s="825"/>
      <c r="F18" s="825"/>
      <c r="G18" s="825"/>
      <c r="H18" s="825"/>
      <c r="I18" s="825"/>
      <c r="J18" s="825"/>
      <c r="K18" s="825"/>
      <c r="L18" s="825"/>
      <c r="M18" s="825"/>
      <c r="N18" s="825"/>
      <c r="O18" s="825"/>
      <c r="P18" s="826"/>
      <c r="Q18" s="17"/>
    </row>
    <row r="19" spans="2:17" x14ac:dyDescent="0.25">
      <c r="B19" s="157"/>
      <c r="C19" s="157"/>
      <c r="D19" s="157"/>
      <c r="E19" s="157"/>
      <c r="F19" s="157"/>
      <c r="G19" s="157"/>
      <c r="H19" s="157"/>
      <c r="I19" s="157"/>
      <c r="J19" s="157"/>
      <c r="K19" s="157"/>
      <c r="L19" s="157"/>
      <c r="M19" s="157"/>
      <c r="N19" s="157"/>
      <c r="O19" s="157"/>
      <c r="P19" s="157"/>
      <c r="Q19" s="17"/>
    </row>
    <row r="20" spans="2:17" ht="21" customHeight="1" x14ac:dyDescent="0.35">
      <c r="B20" s="79" t="s">
        <v>658</v>
      </c>
      <c r="C20" s="80"/>
      <c r="D20" s="80"/>
    </row>
    <row r="21" spans="2:17" ht="15" customHeight="1" x14ac:dyDescent="0.25">
      <c r="O21" s="8"/>
      <c r="P21" s="7"/>
      <c r="Q21" s="7"/>
    </row>
    <row r="22" spans="2:17" ht="15" customHeight="1" x14ac:dyDescent="0.25">
      <c r="B22" s="748" t="s">
        <v>659</v>
      </c>
      <c r="C22" s="800">
        <v>2019</v>
      </c>
      <c r="D22" s="800" t="s">
        <v>416</v>
      </c>
      <c r="K22" s="798" t="s">
        <v>661</v>
      </c>
      <c r="L22" s="800">
        <v>2019</v>
      </c>
      <c r="M22" s="800" t="s">
        <v>416</v>
      </c>
    </row>
    <row r="23" spans="2:17" ht="15" customHeight="1" x14ac:dyDescent="0.25">
      <c r="B23" s="748"/>
      <c r="C23" s="801"/>
      <c r="D23" s="801"/>
      <c r="K23" s="799"/>
      <c r="L23" s="801"/>
      <c r="M23" s="801"/>
    </row>
    <row r="24" spans="2:17" ht="18" customHeight="1" x14ac:dyDescent="0.25">
      <c r="B24" s="78" t="s">
        <v>378</v>
      </c>
      <c r="C24" s="54">
        <v>1.41</v>
      </c>
      <c r="D24" s="54">
        <v>3.22</v>
      </c>
      <c r="F24" s="12"/>
      <c r="G24" s="2"/>
      <c r="K24" s="78" t="s">
        <v>378</v>
      </c>
      <c r="L24" s="58">
        <v>7.2</v>
      </c>
      <c r="M24" s="58">
        <v>15.58</v>
      </c>
    </row>
    <row r="25" spans="2:17" ht="18" customHeight="1" x14ac:dyDescent="0.25">
      <c r="B25" s="78" t="s">
        <v>379</v>
      </c>
      <c r="C25" s="54">
        <v>1.23</v>
      </c>
      <c r="D25" s="54">
        <v>3.21</v>
      </c>
      <c r="G25" s="2"/>
      <c r="K25" s="78" t="s">
        <v>379</v>
      </c>
      <c r="L25" s="58">
        <v>6.4</v>
      </c>
      <c r="M25" s="58">
        <v>16.309999999999999</v>
      </c>
    </row>
    <row r="26" spans="2:17" ht="18" customHeight="1" x14ac:dyDescent="0.25">
      <c r="B26" s="78" t="s">
        <v>380</v>
      </c>
      <c r="C26" s="54">
        <v>1.3</v>
      </c>
      <c r="D26" s="54">
        <v>2.87</v>
      </c>
      <c r="F26" s="12"/>
      <c r="G26" s="2"/>
      <c r="K26" s="78" t="s">
        <v>380</v>
      </c>
      <c r="L26" s="58">
        <v>4</v>
      </c>
      <c r="M26" s="58">
        <v>13.49</v>
      </c>
    </row>
    <row r="27" spans="2:17" ht="18" customHeight="1" x14ac:dyDescent="0.25">
      <c r="B27" s="78" t="s">
        <v>381</v>
      </c>
      <c r="C27" s="54">
        <v>1.19</v>
      </c>
      <c r="D27" s="54">
        <v>2.38</v>
      </c>
      <c r="F27" s="12"/>
      <c r="G27" s="2"/>
      <c r="K27" s="78" t="s">
        <v>381</v>
      </c>
      <c r="L27" s="58">
        <v>6.6</v>
      </c>
      <c r="M27" s="58">
        <v>9.23</v>
      </c>
    </row>
    <row r="28" spans="2:17" ht="18" customHeight="1" x14ac:dyDescent="0.25">
      <c r="B28" s="78" t="s">
        <v>382</v>
      </c>
      <c r="C28" s="54">
        <v>1.37</v>
      </c>
      <c r="D28" s="54">
        <v>2.7</v>
      </c>
      <c r="F28" s="12"/>
      <c r="G28" s="2"/>
      <c r="K28" s="78" t="s">
        <v>382</v>
      </c>
      <c r="L28" s="58">
        <v>5.5</v>
      </c>
      <c r="M28" s="58">
        <v>13.79</v>
      </c>
    </row>
    <row r="29" spans="2:17" ht="18" x14ac:dyDescent="0.25">
      <c r="B29" s="78" t="s">
        <v>383</v>
      </c>
      <c r="C29" s="54">
        <v>1.21</v>
      </c>
      <c r="D29" s="54">
        <v>2.81</v>
      </c>
      <c r="F29" s="11"/>
      <c r="G29" s="2"/>
      <c r="K29" s="78" t="s">
        <v>383</v>
      </c>
      <c r="L29" s="58">
        <v>6.1</v>
      </c>
      <c r="M29" s="58">
        <v>14.93</v>
      </c>
    </row>
    <row r="30" spans="2:17" ht="18" x14ac:dyDescent="0.25">
      <c r="B30" s="78" t="s">
        <v>384</v>
      </c>
      <c r="C30" s="54">
        <v>1.34</v>
      </c>
      <c r="D30" s="54">
        <v>3.07</v>
      </c>
      <c r="F30" s="3"/>
      <c r="K30" s="78" t="s">
        <v>384</v>
      </c>
      <c r="L30" s="58">
        <v>7.3</v>
      </c>
      <c r="M30" s="58">
        <v>18.54</v>
      </c>
    </row>
    <row r="31" spans="2:17" ht="18" x14ac:dyDescent="0.25">
      <c r="B31" s="78" t="s">
        <v>385</v>
      </c>
      <c r="C31" s="54">
        <v>1.42</v>
      </c>
      <c r="D31" s="54">
        <v>2.97</v>
      </c>
      <c r="K31" s="78" t="s">
        <v>385</v>
      </c>
      <c r="L31" s="58">
        <v>6.6</v>
      </c>
      <c r="M31" s="58">
        <v>19.329999999999998</v>
      </c>
    </row>
    <row r="32" spans="2:17" ht="18" x14ac:dyDescent="0.25">
      <c r="B32" s="78" t="s">
        <v>403</v>
      </c>
      <c r="C32" s="54">
        <v>1.37</v>
      </c>
      <c r="D32" s="54">
        <v>3.18</v>
      </c>
      <c r="F32" s="3"/>
      <c r="K32" s="78" t="s">
        <v>403</v>
      </c>
      <c r="L32" s="58">
        <v>4.3</v>
      </c>
      <c r="M32" s="58">
        <v>20.58</v>
      </c>
    </row>
    <row r="33" spans="2:13" ht="18" x14ac:dyDescent="0.25">
      <c r="B33" s="78" t="s">
        <v>404</v>
      </c>
      <c r="C33" s="54">
        <v>1.42</v>
      </c>
      <c r="D33" s="54">
        <v>3.24</v>
      </c>
      <c r="K33" s="78" t="s">
        <v>404</v>
      </c>
      <c r="L33" s="58">
        <v>4.0999999999999996</v>
      </c>
      <c r="M33" s="58">
        <v>22.83</v>
      </c>
    </row>
    <row r="34" spans="2:13" ht="18" x14ac:dyDescent="0.25">
      <c r="B34" s="78" t="s">
        <v>405</v>
      </c>
      <c r="C34" s="54">
        <v>1.27</v>
      </c>
      <c r="D34" s="54">
        <v>3.07</v>
      </c>
      <c r="K34" s="78" t="s">
        <v>405</v>
      </c>
      <c r="L34" s="58">
        <v>4.5999999999999996</v>
      </c>
      <c r="M34" s="58">
        <v>29.585000000000001</v>
      </c>
    </row>
    <row r="35" spans="2:13" ht="18" x14ac:dyDescent="0.25">
      <c r="B35" s="78" t="s">
        <v>406</v>
      </c>
      <c r="C35" s="54">
        <v>1.29</v>
      </c>
      <c r="D35" s="54">
        <v>3.08</v>
      </c>
      <c r="K35" s="78" t="s">
        <v>406</v>
      </c>
      <c r="L35" s="58">
        <v>5.3</v>
      </c>
      <c r="M35" s="58">
        <v>24.178000000000001</v>
      </c>
    </row>
    <row r="36" spans="2:13" ht="18" customHeight="1" x14ac:dyDescent="0.25">
      <c r="B36" s="77" t="s">
        <v>164</v>
      </c>
      <c r="C36" s="127">
        <f>SUM(C24:C32)</f>
        <v>11.84</v>
      </c>
      <c r="D36" s="127">
        <f>SUM(D24:D35)</f>
        <v>35.799999999999997</v>
      </c>
      <c r="E36" s="14"/>
      <c r="K36" s="77" t="s">
        <v>164</v>
      </c>
      <c r="L36" s="127">
        <f>SUM(L24:L32)</f>
        <v>54</v>
      </c>
      <c r="M36" s="127">
        <f>SUM(M24:M35)</f>
        <v>218.37300000000002</v>
      </c>
    </row>
    <row r="37" spans="2:13" ht="18" customHeight="1" x14ac:dyDescent="0.35">
      <c r="B37" s="24" t="s">
        <v>662</v>
      </c>
      <c r="C37" s="14"/>
      <c r="D37" s="14"/>
      <c r="E37" s="14"/>
      <c r="F37" s="73"/>
      <c r="K37" s="24"/>
    </row>
    <row r="38" spans="2:13" ht="18" customHeight="1" x14ac:dyDescent="0.35">
      <c r="B38" s="24"/>
      <c r="C38" s="14"/>
      <c r="D38" s="14"/>
      <c r="E38" s="14"/>
      <c r="F38" s="73"/>
      <c r="K38" s="24"/>
    </row>
    <row r="39" spans="2:13" ht="18" customHeight="1" x14ac:dyDescent="0.35">
      <c r="B39" s="24"/>
      <c r="C39" s="14"/>
      <c r="D39" s="14"/>
      <c r="E39" s="14"/>
      <c r="F39" s="73"/>
      <c r="K39" s="24"/>
    </row>
    <row r="40" spans="2:13" ht="18" customHeight="1" x14ac:dyDescent="0.35">
      <c r="B40" s="24"/>
      <c r="C40" s="14"/>
      <c r="D40" s="14"/>
      <c r="E40" s="14"/>
      <c r="F40" s="73"/>
      <c r="K40" s="24"/>
    </row>
    <row r="41" spans="2:13" ht="18" customHeight="1" x14ac:dyDescent="0.35">
      <c r="B41" s="24"/>
      <c r="C41" s="14"/>
      <c r="D41" s="14"/>
      <c r="E41" s="14"/>
      <c r="F41" s="73"/>
      <c r="K41" s="24"/>
    </row>
    <row r="42" spans="2:13" ht="18" customHeight="1" x14ac:dyDescent="0.35">
      <c r="B42" s="24"/>
      <c r="C42" s="14"/>
      <c r="D42" s="14"/>
      <c r="E42" s="14"/>
      <c r="F42" s="73"/>
      <c r="K42" s="24"/>
    </row>
    <row r="43" spans="2:13" ht="18" customHeight="1" x14ac:dyDescent="0.35">
      <c r="B43" s="24"/>
      <c r="C43" s="14"/>
      <c r="D43" s="14"/>
      <c r="E43" s="14"/>
      <c r="F43" s="73"/>
      <c r="K43" s="24"/>
    </row>
    <row r="44" spans="2:13" ht="18" customHeight="1" x14ac:dyDescent="0.35">
      <c r="B44" s="24"/>
      <c r="C44" s="14"/>
      <c r="D44" s="14"/>
      <c r="E44" s="14"/>
      <c r="F44" s="73"/>
      <c r="K44" s="24"/>
    </row>
    <row r="45" spans="2:13" ht="18" customHeight="1" x14ac:dyDescent="0.35">
      <c r="B45" s="24"/>
      <c r="C45" s="14"/>
      <c r="D45" s="14"/>
      <c r="E45" s="14"/>
      <c r="F45" s="73"/>
      <c r="K45" s="24"/>
    </row>
    <row r="46" spans="2:13" ht="18" customHeight="1" x14ac:dyDescent="0.35">
      <c r="B46" s="24"/>
      <c r="C46" s="14"/>
      <c r="D46" s="14"/>
      <c r="E46" s="14"/>
      <c r="F46" s="73"/>
      <c r="K46" s="24"/>
    </row>
    <row r="47" spans="2:13" ht="18" customHeight="1" x14ac:dyDescent="0.35">
      <c r="B47" s="24"/>
      <c r="C47" s="14"/>
      <c r="D47" s="14"/>
      <c r="E47" s="14"/>
      <c r="F47" s="73"/>
      <c r="K47" s="24"/>
    </row>
    <row r="48" spans="2:13" ht="18" customHeight="1" x14ac:dyDescent="0.35">
      <c r="B48" s="24"/>
      <c r="C48" s="14"/>
      <c r="D48" s="14"/>
      <c r="E48" s="14"/>
      <c r="F48" s="73"/>
    </row>
    <row r="49" spans="2:17" ht="22.5" customHeight="1" x14ac:dyDescent="0.35">
      <c r="B49" s="24"/>
      <c r="C49" s="14"/>
      <c r="D49" s="14"/>
      <c r="E49" s="14"/>
      <c r="F49" s="73"/>
      <c r="L49" s="817" t="s">
        <v>724</v>
      </c>
      <c r="M49" s="817"/>
      <c r="N49" s="817"/>
      <c r="O49" s="817"/>
      <c r="P49" s="817"/>
      <c r="Q49" s="817"/>
    </row>
    <row r="50" spans="2:17" ht="18" customHeight="1" x14ac:dyDescent="0.25">
      <c r="B50" s="804" t="s">
        <v>725</v>
      </c>
      <c r="C50" s="805"/>
      <c r="D50" s="806"/>
      <c r="E50" s="177" t="s">
        <v>726</v>
      </c>
      <c r="G50" s="807" t="s">
        <v>665</v>
      </c>
      <c r="H50" s="808"/>
      <c r="I50" s="809"/>
      <c r="J50" s="177" t="s">
        <v>726</v>
      </c>
      <c r="L50" s="817"/>
      <c r="M50" s="817"/>
      <c r="N50" s="817"/>
      <c r="O50" s="817"/>
      <c r="P50" s="817"/>
      <c r="Q50" s="817"/>
    </row>
    <row r="51" spans="2:17" ht="18" customHeight="1" x14ac:dyDescent="0.25">
      <c r="B51" s="792" t="s">
        <v>667</v>
      </c>
      <c r="C51" s="794"/>
      <c r="D51" s="54">
        <v>26.83</v>
      </c>
      <c r="E51" s="55">
        <f>+D51/$D$56</f>
        <v>0.75833804409270766</v>
      </c>
      <c r="G51" s="792" t="s">
        <v>668</v>
      </c>
      <c r="H51" s="794"/>
      <c r="I51" s="84">
        <v>1195666</v>
      </c>
      <c r="J51" s="85">
        <f>+I51/$I$56</f>
        <v>0.4878996865715432</v>
      </c>
      <c r="L51" s="817"/>
      <c r="M51" s="817"/>
      <c r="N51" s="817"/>
      <c r="O51" s="817"/>
      <c r="P51" s="817"/>
      <c r="Q51" s="817"/>
    </row>
    <row r="52" spans="2:17" ht="18" customHeight="1" x14ac:dyDescent="0.25">
      <c r="B52" s="792" t="s">
        <v>668</v>
      </c>
      <c r="C52" s="794"/>
      <c r="D52" s="54">
        <v>5.61</v>
      </c>
      <c r="E52" s="55">
        <f>+D52/$D$56</f>
        <v>0.15856416054267947</v>
      </c>
      <c r="G52" s="792" t="s">
        <v>667</v>
      </c>
      <c r="H52" s="794"/>
      <c r="I52" s="84">
        <v>987669</v>
      </c>
      <c r="J52" s="85">
        <f>+I52/$I$56</f>
        <v>0.40302508855853514</v>
      </c>
      <c r="L52" s="817"/>
      <c r="M52" s="817"/>
      <c r="N52" s="817"/>
      <c r="O52" s="817"/>
      <c r="P52" s="817"/>
      <c r="Q52" s="817"/>
    </row>
    <row r="53" spans="2:17" ht="18" customHeight="1" x14ac:dyDescent="0.25">
      <c r="B53" s="802" t="s">
        <v>669</v>
      </c>
      <c r="C53" s="802"/>
      <c r="D53" s="54">
        <v>2.06</v>
      </c>
      <c r="E53" s="55">
        <f>+D53/$D$56</f>
        <v>5.8224985867721873E-2</v>
      </c>
      <c r="G53" s="792" t="s">
        <v>669</v>
      </c>
      <c r="H53" s="794"/>
      <c r="I53" s="84">
        <v>193342</v>
      </c>
      <c r="J53" s="85">
        <f>+I53/$I$56</f>
        <v>7.8894525060606638E-2</v>
      </c>
      <c r="L53" s="817"/>
      <c r="M53" s="817"/>
      <c r="N53" s="817"/>
      <c r="O53" s="817"/>
      <c r="P53" s="817"/>
      <c r="Q53" s="817"/>
    </row>
    <row r="54" spans="2:17" ht="18" customHeight="1" x14ac:dyDescent="0.25">
      <c r="B54" s="802" t="s">
        <v>670</v>
      </c>
      <c r="C54" s="802"/>
      <c r="D54" s="54">
        <v>0.84</v>
      </c>
      <c r="E54" s="55">
        <f>+D54/$D$56</f>
        <v>2.3742227247032219E-2</v>
      </c>
      <c r="G54" s="792" t="s">
        <v>670</v>
      </c>
      <c r="H54" s="794"/>
      <c r="I54" s="84">
        <v>71092</v>
      </c>
      <c r="J54" s="85">
        <f>+I54/$I$56</f>
        <v>2.9009576685917429E-2</v>
      </c>
      <c r="L54" s="817"/>
      <c r="M54" s="817"/>
      <c r="N54" s="817"/>
      <c r="O54" s="817"/>
      <c r="P54" s="817"/>
      <c r="Q54" s="817"/>
    </row>
    <row r="55" spans="2:17" ht="18" customHeight="1" x14ac:dyDescent="0.25">
      <c r="B55" s="802" t="s">
        <v>671</v>
      </c>
      <c r="C55" s="802"/>
      <c r="D55" s="54">
        <v>0.04</v>
      </c>
      <c r="E55" s="55">
        <f>+D55/$D$56</f>
        <v>1.1305822498586771E-3</v>
      </c>
      <c r="G55" s="802" t="s">
        <v>671</v>
      </c>
      <c r="H55" s="802"/>
      <c r="I55" s="84">
        <v>2870</v>
      </c>
      <c r="J55" s="85">
        <f>+I55/$I$56</f>
        <v>1.1711231233976118E-3</v>
      </c>
      <c r="L55" s="817"/>
      <c r="M55" s="817"/>
      <c r="N55" s="817"/>
      <c r="O55" s="817"/>
      <c r="P55" s="817"/>
      <c r="Q55" s="817"/>
    </row>
    <row r="56" spans="2:17" ht="18" x14ac:dyDescent="0.25">
      <c r="B56" s="802" t="s">
        <v>164</v>
      </c>
      <c r="C56" s="802"/>
      <c r="D56" s="54">
        <f>SUM(D51:D55)</f>
        <v>35.380000000000003</v>
      </c>
      <c r="E56" s="55">
        <f>SUM(E51:E55)</f>
        <v>0.99999999999999989</v>
      </c>
      <c r="G56" s="802" t="s">
        <v>164</v>
      </c>
      <c r="H56" s="802"/>
      <c r="I56" s="140">
        <f>SUM(I51:I55)</f>
        <v>2450639</v>
      </c>
      <c r="J56" s="86">
        <f>SUM(J51:J55)</f>
        <v>1</v>
      </c>
      <c r="L56" s="817"/>
      <c r="M56" s="817"/>
      <c r="N56" s="817"/>
      <c r="O56" s="817"/>
      <c r="P56" s="817"/>
      <c r="Q56" s="817"/>
    </row>
    <row r="57" spans="2:17" ht="18" x14ac:dyDescent="0.35">
      <c r="B57" s="24" t="s">
        <v>662</v>
      </c>
      <c r="C57" s="13"/>
      <c r="D57" s="111"/>
      <c r="E57" s="73"/>
      <c r="G57" s="13"/>
      <c r="H57" s="13"/>
      <c r="I57" s="112"/>
      <c r="J57" s="113"/>
      <c r="L57" s="817"/>
      <c r="M57" s="817"/>
      <c r="N57" s="817"/>
      <c r="O57" s="817"/>
      <c r="P57" s="817"/>
      <c r="Q57" s="817"/>
    </row>
    <row r="58" spans="2:17" ht="18" x14ac:dyDescent="0.35">
      <c r="B58" s="24"/>
      <c r="C58" s="13"/>
      <c r="D58" s="111"/>
      <c r="E58" s="73"/>
      <c r="G58" s="13"/>
      <c r="H58" s="13"/>
      <c r="I58" s="112"/>
      <c r="J58" s="113"/>
      <c r="L58" s="817"/>
      <c r="M58" s="817"/>
      <c r="N58" s="817"/>
      <c r="O58" s="817"/>
      <c r="P58" s="817"/>
      <c r="Q58" s="817"/>
    </row>
    <row r="59" spans="2:17" ht="16.5" x14ac:dyDescent="0.35">
      <c r="G59" s="24"/>
      <c r="L59" s="817"/>
      <c r="M59" s="817"/>
      <c r="N59" s="817"/>
      <c r="O59" s="817"/>
      <c r="P59" s="817"/>
      <c r="Q59" s="817"/>
    </row>
    <row r="60" spans="2:17" x14ac:dyDescent="0.25">
      <c r="L60" s="817"/>
      <c r="M60" s="817"/>
      <c r="N60" s="817"/>
      <c r="O60" s="817"/>
      <c r="P60" s="817"/>
      <c r="Q60" s="817"/>
    </row>
    <row r="61" spans="2:17" ht="16.5" customHeight="1" x14ac:dyDescent="0.25">
      <c r="B61" s="804" t="s">
        <v>727</v>
      </c>
      <c r="C61" s="805"/>
      <c r="D61" s="805"/>
      <c r="E61" s="805"/>
      <c r="F61" s="806"/>
      <c r="K61" s="815" t="s">
        <v>673</v>
      </c>
      <c r="L61" s="815"/>
      <c r="M61" s="815"/>
      <c r="N61" s="815" t="s">
        <v>674</v>
      </c>
      <c r="O61" s="815" t="s">
        <v>675</v>
      </c>
    </row>
    <row r="62" spans="2:17" ht="17.25" customHeight="1" x14ac:dyDescent="0.25">
      <c r="B62" s="81" t="s">
        <v>492</v>
      </c>
      <c r="C62" s="88" t="s">
        <v>486</v>
      </c>
      <c r="D62" s="177" t="s">
        <v>407</v>
      </c>
      <c r="E62" s="177" t="s">
        <v>676</v>
      </c>
      <c r="F62" s="177" t="s">
        <v>677</v>
      </c>
      <c r="K62" s="815"/>
      <c r="L62" s="815"/>
      <c r="M62" s="815"/>
      <c r="N62" s="815"/>
      <c r="O62" s="815"/>
    </row>
    <row r="63" spans="2:17" ht="18" customHeight="1" x14ac:dyDescent="0.25">
      <c r="B63" s="75" t="s">
        <v>205</v>
      </c>
      <c r="C63" s="87" t="s">
        <v>487</v>
      </c>
      <c r="D63" s="176">
        <v>1462175.0149999999</v>
      </c>
      <c r="E63" s="176">
        <v>79644</v>
      </c>
      <c r="F63" s="58">
        <f>+D63/E63</f>
        <v>18.358884724524131</v>
      </c>
      <c r="K63" s="816" t="s">
        <v>234</v>
      </c>
      <c r="L63" s="816"/>
      <c r="M63" s="816"/>
      <c r="N63" s="148">
        <v>1226</v>
      </c>
      <c r="O63" s="148">
        <v>1031</v>
      </c>
    </row>
    <row r="64" spans="2:17" ht="18" customHeight="1" x14ac:dyDescent="0.25">
      <c r="B64" s="75" t="s">
        <v>205</v>
      </c>
      <c r="C64" s="87" t="s">
        <v>489</v>
      </c>
      <c r="D64" s="176">
        <v>1443277.88</v>
      </c>
      <c r="E64" s="176">
        <v>44325</v>
      </c>
      <c r="F64" s="58">
        <f>+D64/E64</f>
        <v>32.561260688099267</v>
      </c>
      <c r="K64" s="816" t="s">
        <v>678</v>
      </c>
      <c r="L64" s="816"/>
      <c r="M64" s="816"/>
      <c r="N64" s="148">
        <v>419</v>
      </c>
      <c r="O64" s="148">
        <v>505</v>
      </c>
    </row>
    <row r="65" spans="2:15" ht="18" customHeight="1" x14ac:dyDescent="0.25">
      <c r="B65" s="75" t="s">
        <v>205</v>
      </c>
      <c r="C65" s="87" t="s">
        <v>47</v>
      </c>
      <c r="D65" s="176">
        <v>1107457.6299999999</v>
      </c>
      <c r="E65" s="176">
        <v>48210</v>
      </c>
      <c r="F65" s="58">
        <f t="shared" ref="F65:F70" si="0">+D65/E65</f>
        <v>22.971533499274006</v>
      </c>
      <c r="K65" s="816" t="s">
        <v>679</v>
      </c>
      <c r="L65" s="816"/>
      <c r="M65" s="816"/>
      <c r="N65" s="148">
        <v>427</v>
      </c>
      <c r="O65" s="148">
        <v>379</v>
      </c>
    </row>
    <row r="66" spans="2:15" ht="18" customHeight="1" x14ac:dyDescent="0.25">
      <c r="B66" s="75" t="s">
        <v>205</v>
      </c>
      <c r="C66" s="87" t="s">
        <v>41</v>
      </c>
      <c r="D66" s="176">
        <v>860792.05900000001</v>
      </c>
      <c r="E66" s="176">
        <v>36933</v>
      </c>
      <c r="F66" s="58">
        <f t="shared" si="0"/>
        <v>23.306854547423715</v>
      </c>
      <c r="K66" s="816" t="s">
        <v>476</v>
      </c>
      <c r="L66" s="816"/>
      <c r="M66" s="816"/>
      <c r="N66" s="148">
        <v>384</v>
      </c>
      <c r="O66" s="148">
        <v>370</v>
      </c>
    </row>
    <row r="67" spans="2:15" ht="18" customHeight="1" x14ac:dyDescent="0.25">
      <c r="B67" s="75" t="s">
        <v>205</v>
      </c>
      <c r="C67" s="87" t="s">
        <v>493</v>
      </c>
      <c r="D67" s="176">
        <v>718817.32499999995</v>
      </c>
      <c r="E67" s="176">
        <v>29249</v>
      </c>
      <c r="F67" s="58">
        <f t="shared" si="0"/>
        <v>24.575791480050597</v>
      </c>
      <c r="K67" s="816" t="s">
        <v>477</v>
      </c>
      <c r="L67" s="816"/>
      <c r="M67" s="816"/>
      <c r="N67" s="148">
        <v>332</v>
      </c>
      <c r="O67" s="148">
        <v>335</v>
      </c>
    </row>
    <row r="68" spans="2:15" ht="18" customHeight="1" x14ac:dyDescent="0.25">
      <c r="B68" s="75" t="s">
        <v>41</v>
      </c>
      <c r="C68" s="87" t="s">
        <v>680</v>
      </c>
      <c r="D68" s="176">
        <v>531668.51699999999</v>
      </c>
      <c r="E68" s="176">
        <v>37553</v>
      </c>
      <c r="F68" s="58">
        <f t="shared" si="0"/>
        <v>14.157817404734642</v>
      </c>
      <c r="K68" s="816" t="s">
        <v>681</v>
      </c>
      <c r="L68" s="816"/>
      <c r="M68" s="816"/>
      <c r="N68" s="148">
        <v>442</v>
      </c>
      <c r="O68" s="148">
        <v>313</v>
      </c>
    </row>
    <row r="69" spans="2:15" ht="18" customHeight="1" x14ac:dyDescent="0.25">
      <c r="B69" s="75" t="s">
        <v>41</v>
      </c>
      <c r="C69" s="87" t="s">
        <v>47</v>
      </c>
      <c r="D69" s="176">
        <v>489235.97899999999</v>
      </c>
      <c r="E69" s="176">
        <v>92289</v>
      </c>
      <c r="F69" s="58">
        <f t="shared" si="0"/>
        <v>5.3011299179750564</v>
      </c>
      <c r="K69" s="816" t="s">
        <v>682</v>
      </c>
      <c r="L69" s="816"/>
      <c r="M69" s="816"/>
      <c r="N69" s="148">
        <v>302</v>
      </c>
      <c r="O69" s="148">
        <v>309</v>
      </c>
    </row>
    <row r="70" spans="2:15" ht="18" x14ac:dyDescent="0.25">
      <c r="B70" s="75" t="s">
        <v>487</v>
      </c>
      <c r="C70" s="87" t="s">
        <v>34</v>
      </c>
      <c r="D70" s="176">
        <v>438519.73300000001</v>
      </c>
      <c r="E70" s="176">
        <v>56981</v>
      </c>
      <c r="F70" s="58">
        <f t="shared" si="0"/>
        <v>7.6958939471051755</v>
      </c>
      <c r="G70" s="94"/>
      <c r="H70" s="94"/>
      <c r="K70" s="816" t="s">
        <v>684</v>
      </c>
      <c r="L70" s="816"/>
      <c r="M70" s="816"/>
      <c r="N70" s="148">
        <v>83</v>
      </c>
      <c r="O70" s="148">
        <v>252</v>
      </c>
    </row>
    <row r="71" spans="2:15" ht="15" customHeight="1" x14ac:dyDescent="0.35">
      <c r="F71" s="94"/>
      <c r="G71" s="94"/>
      <c r="H71" s="94"/>
      <c r="K71" s="149" t="s">
        <v>685</v>
      </c>
    </row>
    <row r="72" spans="2:15" ht="15" hidden="1" customHeight="1" x14ac:dyDescent="0.35">
      <c r="B72" s="791" t="s">
        <v>686</v>
      </c>
      <c r="C72" s="791"/>
      <c r="D72" s="791"/>
      <c r="E72" s="791"/>
      <c r="F72" s="791"/>
      <c r="G72" s="791"/>
      <c r="H72" s="94"/>
      <c r="I72" s="24"/>
    </row>
    <row r="73" spans="2:15" ht="15" hidden="1" customHeight="1" x14ac:dyDescent="0.25">
      <c r="B73" s="791"/>
      <c r="C73" s="791"/>
      <c r="D73" s="791"/>
      <c r="E73" s="791"/>
      <c r="F73" s="791"/>
      <c r="G73" s="791"/>
    </row>
    <row r="74" spans="2:15" ht="27" hidden="1" customHeight="1" x14ac:dyDescent="0.25">
      <c r="B74" s="99" t="s">
        <v>687</v>
      </c>
      <c r="C74" s="100" t="s">
        <v>464</v>
      </c>
      <c r="D74" s="101" t="s">
        <v>688</v>
      </c>
      <c r="E74" s="100" t="s">
        <v>689</v>
      </c>
      <c r="F74" s="100" t="s">
        <v>690</v>
      </c>
      <c r="G74" s="100" t="s">
        <v>691</v>
      </c>
      <c r="K74"/>
      <c r="L74"/>
      <c r="M74"/>
    </row>
    <row r="75" spans="2:15" ht="15" hidden="1" customHeight="1" x14ac:dyDescent="0.3">
      <c r="B75" s="56" t="s">
        <v>378</v>
      </c>
      <c r="C75" s="95">
        <v>1036736</v>
      </c>
      <c r="D75" s="95">
        <v>37398</v>
      </c>
      <c r="E75" s="96">
        <f>+C75/D75</f>
        <v>27.721696347398257</v>
      </c>
      <c r="F75" s="129">
        <v>7664</v>
      </c>
      <c r="G75" s="96">
        <f>+D75/F75</f>
        <v>4.8796972860125258</v>
      </c>
    </row>
    <row r="76" spans="2:15" ht="15" hidden="1" customHeight="1" x14ac:dyDescent="0.3">
      <c r="B76" s="56" t="s">
        <v>379</v>
      </c>
      <c r="C76" s="95">
        <v>1107590</v>
      </c>
      <c r="D76" s="95">
        <v>39508</v>
      </c>
      <c r="E76" s="96">
        <f t="shared" ref="E76:E84" si="1">+C76/D76</f>
        <v>28.034575275893491</v>
      </c>
      <c r="F76" s="129">
        <v>7818</v>
      </c>
      <c r="G76" s="96">
        <f t="shared" ref="G76:G84" si="2">+D76/F76</f>
        <v>5.0534663596827833</v>
      </c>
    </row>
    <row r="77" spans="2:15" ht="15" hidden="1" customHeight="1" x14ac:dyDescent="0.3">
      <c r="B77" s="56" t="s">
        <v>380</v>
      </c>
      <c r="C77" s="95">
        <v>975920</v>
      </c>
      <c r="D77" s="95">
        <v>34404</v>
      </c>
      <c r="E77" s="96">
        <f>+C77/D77</f>
        <v>28.366469015230788</v>
      </c>
      <c r="F77" s="129">
        <v>7520</v>
      </c>
      <c r="G77" s="96">
        <f t="shared" si="2"/>
        <v>4.5750000000000002</v>
      </c>
    </row>
    <row r="78" spans="2:15" ht="15" hidden="1" customHeight="1" x14ac:dyDescent="0.3">
      <c r="B78" s="56" t="s">
        <v>381</v>
      </c>
      <c r="C78" s="95">
        <v>1003936</v>
      </c>
      <c r="D78" s="95">
        <v>34886</v>
      </c>
      <c r="E78" s="96">
        <f t="shared" si="1"/>
        <v>28.777618528922776</v>
      </c>
      <c r="F78" s="129">
        <v>6987</v>
      </c>
      <c r="G78" s="96">
        <f t="shared" si="2"/>
        <v>4.9929869758122223</v>
      </c>
    </row>
    <row r="79" spans="2:15" ht="15" hidden="1" customHeight="1" x14ac:dyDescent="0.3">
      <c r="B79" s="56" t="s">
        <v>382</v>
      </c>
      <c r="C79" s="95">
        <v>982606</v>
      </c>
      <c r="D79" s="95">
        <v>34707</v>
      </c>
      <c r="E79" s="96">
        <f t="shared" si="1"/>
        <v>28.311464546056992</v>
      </c>
      <c r="F79" s="129">
        <v>7714</v>
      </c>
      <c r="G79" s="96">
        <f t="shared" si="2"/>
        <v>4.4992221934145711</v>
      </c>
    </row>
    <row r="80" spans="2:15" ht="15" hidden="1" customHeight="1" x14ac:dyDescent="0.3">
      <c r="B80" s="56" t="s">
        <v>383</v>
      </c>
      <c r="C80" s="95">
        <v>865455</v>
      </c>
      <c r="D80" s="95">
        <v>30703</v>
      </c>
      <c r="E80" s="96">
        <f t="shared" si="1"/>
        <v>28.18796208839527</v>
      </c>
      <c r="F80" s="129">
        <v>7408</v>
      </c>
      <c r="G80" s="96">
        <f t="shared" si="2"/>
        <v>4.1445734341252702</v>
      </c>
    </row>
    <row r="81" spans="2:17" ht="15" hidden="1" customHeight="1" x14ac:dyDescent="0.3">
      <c r="B81" s="56" t="s">
        <v>384</v>
      </c>
      <c r="C81" s="95">
        <v>930228</v>
      </c>
      <c r="D81" s="95">
        <v>33577</v>
      </c>
      <c r="E81" s="96">
        <f t="shared" si="1"/>
        <v>27.704321410489325</v>
      </c>
      <c r="F81" s="129">
        <v>7676</v>
      </c>
      <c r="G81" s="96">
        <f t="shared" si="2"/>
        <v>4.3742834809796767</v>
      </c>
    </row>
    <row r="82" spans="2:17" ht="15" hidden="1" customHeight="1" x14ac:dyDescent="0.3">
      <c r="B82" s="56" t="s">
        <v>385</v>
      </c>
      <c r="C82" s="95">
        <v>874008</v>
      </c>
      <c r="D82" s="95">
        <v>31676</v>
      </c>
      <c r="E82" s="96">
        <f t="shared" si="1"/>
        <v>27.592120217199142</v>
      </c>
      <c r="F82" s="129">
        <v>7465</v>
      </c>
      <c r="G82" s="96">
        <f t="shared" si="2"/>
        <v>4.243268586738111</v>
      </c>
    </row>
    <row r="83" spans="2:17" ht="15" hidden="1" customHeight="1" x14ac:dyDescent="0.3">
      <c r="B83" s="56" t="s">
        <v>386</v>
      </c>
      <c r="C83" s="95">
        <v>1085388</v>
      </c>
      <c r="D83" s="95">
        <v>38194</v>
      </c>
      <c r="E83" s="96">
        <f t="shared" si="1"/>
        <v>28.417761952139081</v>
      </c>
      <c r="F83" s="129">
        <v>7767</v>
      </c>
      <c r="G83" s="96">
        <f t="shared" si="2"/>
        <v>4.917471353160809</v>
      </c>
    </row>
    <row r="84" spans="2:17" ht="15" hidden="1" customHeight="1" x14ac:dyDescent="0.3">
      <c r="B84" s="56" t="s">
        <v>387</v>
      </c>
      <c r="C84" s="95"/>
      <c r="D84" s="95"/>
      <c r="E84" s="96" t="e">
        <f t="shared" si="1"/>
        <v>#DIV/0!</v>
      </c>
      <c r="F84" s="129"/>
      <c r="G84" s="96" t="e">
        <f t="shared" si="2"/>
        <v>#DIV/0!</v>
      </c>
    </row>
    <row r="85" spans="2:17" ht="15" hidden="1" customHeight="1" x14ac:dyDescent="0.3">
      <c r="B85" s="56" t="s">
        <v>388</v>
      </c>
      <c r="C85" s="95"/>
      <c r="D85" s="95"/>
      <c r="E85" s="96" t="e">
        <f>+C85/D85</f>
        <v>#DIV/0!</v>
      </c>
      <c r="F85" s="129"/>
      <c r="G85" s="96" t="e">
        <f>+D85/F85</f>
        <v>#DIV/0!</v>
      </c>
    </row>
    <row r="86" spans="2:17" ht="15" hidden="1" customHeight="1" x14ac:dyDescent="0.3">
      <c r="B86" s="56" t="s">
        <v>389</v>
      </c>
      <c r="C86" s="95"/>
      <c r="D86" s="95"/>
      <c r="E86" s="96" t="e">
        <f>+C86/D86</f>
        <v>#DIV/0!</v>
      </c>
      <c r="F86" s="129"/>
      <c r="G86" s="96" t="e">
        <f>+D86/F86</f>
        <v>#DIV/0!</v>
      </c>
    </row>
    <row r="87" spans="2:17" ht="15" hidden="1" customHeight="1" x14ac:dyDescent="0.25">
      <c r="B87" s="98" t="s">
        <v>692</v>
      </c>
      <c r="C87" s="102">
        <f>AVERAGE(C75:C83)</f>
        <v>984651.88888888888</v>
      </c>
      <c r="D87" s="102">
        <f>AVERAGE(D75:D83)</f>
        <v>35005.888888888891</v>
      </c>
      <c r="E87" s="103">
        <f>AVERAGE(E75:E79)</f>
        <v>28.24236474270046</v>
      </c>
      <c r="F87" s="128">
        <f>AVERAGE(F75:F83)</f>
        <v>7557.666666666667</v>
      </c>
      <c r="G87" s="103">
        <f>AVERAGE(G75:G79)</f>
        <v>4.8000745629844204</v>
      </c>
    </row>
    <row r="88" spans="2:17" ht="15" customHeight="1" x14ac:dyDescent="0.25">
      <c r="F88" s="94"/>
      <c r="G88" s="94"/>
    </row>
    <row r="89" spans="2:17" ht="27.75" customHeight="1" x14ac:dyDescent="0.35">
      <c r="B89" s="79" t="s">
        <v>693</v>
      </c>
      <c r="C89" s="80"/>
      <c r="D89" s="80"/>
    </row>
    <row r="90" spans="2:17" ht="15" customHeight="1" x14ac:dyDescent="0.25">
      <c r="O90" s="8"/>
      <c r="P90" s="7"/>
      <c r="Q90" s="7"/>
    </row>
    <row r="91" spans="2:17" ht="15" customHeight="1" x14ac:dyDescent="0.25">
      <c r="B91" s="748" t="s">
        <v>659</v>
      </c>
      <c r="C91" s="800">
        <v>2019</v>
      </c>
      <c r="D91" s="800" t="s">
        <v>416</v>
      </c>
      <c r="K91" s="798" t="s">
        <v>661</v>
      </c>
      <c r="L91" s="800">
        <v>2019</v>
      </c>
      <c r="M91" s="800" t="s">
        <v>416</v>
      </c>
    </row>
    <row r="92" spans="2:17" ht="15" customHeight="1" x14ac:dyDescent="0.25">
      <c r="B92" s="748"/>
      <c r="C92" s="801"/>
      <c r="D92" s="801"/>
      <c r="K92" s="799"/>
      <c r="L92" s="801"/>
      <c r="M92" s="801"/>
    </row>
    <row r="93" spans="2:17" ht="15" customHeight="1" x14ac:dyDescent="0.25">
      <c r="B93" s="78" t="s">
        <v>694</v>
      </c>
      <c r="C93" s="54">
        <v>1.0900000000000001</v>
      </c>
      <c r="D93" s="54">
        <v>3.23</v>
      </c>
      <c r="F93" s="12"/>
      <c r="G93" s="2"/>
      <c r="K93" s="78" t="s">
        <v>694</v>
      </c>
      <c r="L93" s="58">
        <v>81</v>
      </c>
      <c r="M93" s="58">
        <v>121.124</v>
      </c>
    </row>
    <row r="94" spans="2:17" ht="15" customHeight="1" x14ac:dyDescent="0.25">
      <c r="B94" s="78" t="s">
        <v>379</v>
      </c>
      <c r="C94" s="54">
        <v>1.05</v>
      </c>
      <c r="D94" s="54">
        <v>3.22</v>
      </c>
      <c r="F94" s="12"/>
      <c r="G94" s="2"/>
      <c r="K94" s="78" t="s">
        <v>379</v>
      </c>
      <c r="L94" s="58">
        <v>81</v>
      </c>
      <c r="M94" s="58">
        <v>115.54</v>
      </c>
    </row>
    <row r="95" spans="2:17" ht="15" customHeight="1" x14ac:dyDescent="0.25">
      <c r="B95" s="78" t="s">
        <v>695</v>
      </c>
      <c r="C95" s="54">
        <v>1.1299999999999999</v>
      </c>
      <c r="D95" s="54">
        <v>3.0249999999999999</v>
      </c>
      <c r="F95" s="12"/>
      <c r="G95" s="2"/>
      <c r="K95" s="78" t="s">
        <v>695</v>
      </c>
      <c r="L95" s="58">
        <v>81</v>
      </c>
      <c r="M95" s="58">
        <v>105.87</v>
      </c>
    </row>
    <row r="96" spans="2:17" ht="15" customHeight="1" x14ac:dyDescent="0.25">
      <c r="B96" s="78" t="s">
        <v>696</v>
      </c>
      <c r="C96" s="54">
        <v>1.0900000000000001</v>
      </c>
      <c r="D96" s="54">
        <v>2.1970000000000001</v>
      </c>
      <c r="F96" s="12"/>
      <c r="G96" s="2"/>
      <c r="K96" s="78" t="s">
        <v>696</v>
      </c>
      <c r="L96" s="58">
        <v>73</v>
      </c>
      <c r="M96" s="58">
        <v>64.819999999999993</v>
      </c>
    </row>
    <row r="97" spans="2:13" ht="15" customHeight="1" x14ac:dyDescent="0.25">
      <c r="B97" s="78" t="s">
        <v>697</v>
      </c>
      <c r="C97" s="54">
        <v>1.22</v>
      </c>
      <c r="D97" s="54">
        <v>2.472</v>
      </c>
      <c r="F97" s="12"/>
      <c r="G97" s="2"/>
      <c r="K97" s="78" t="s">
        <v>697</v>
      </c>
      <c r="L97" s="58">
        <v>73</v>
      </c>
      <c r="M97" s="58">
        <v>74.340999999999994</v>
      </c>
    </row>
    <row r="98" spans="2:13" ht="15" customHeight="1" x14ac:dyDescent="0.25">
      <c r="B98" s="78" t="s">
        <v>698</v>
      </c>
      <c r="C98" s="54">
        <v>1.06</v>
      </c>
      <c r="D98" s="54">
        <v>2.649</v>
      </c>
      <c r="F98" s="11"/>
      <c r="G98" s="2"/>
      <c r="K98" s="78" t="s">
        <v>698</v>
      </c>
      <c r="L98" s="58">
        <v>65</v>
      </c>
      <c r="M98" s="58">
        <v>74.144999999999996</v>
      </c>
    </row>
    <row r="99" spans="2:13" ht="15" customHeight="1" x14ac:dyDescent="0.25">
      <c r="B99" s="78" t="s">
        <v>699</v>
      </c>
      <c r="C99" s="54">
        <v>1.2</v>
      </c>
      <c r="D99" s="54">
        <v>2.9550000000000001</v>
      </c>
      <c r="F99" s="3"/>
      <c r="K99" s="78" t="s">
        <v>699</v>
      </c>
      <c r="L99" s="58">
        <v>66</v>
      </c>
      <c r="M99" s="58">
        <v>98.814999999999998</v>
      </c>
    </row>
    <row r="100" spans="2:13" ht="15" customHeight="1" x14ac:dyDescent="0.25">
      <c r="B100" s="78" t="s">
        <v>700</v>
      </c>
      <c r="C100" s="54">
        <v>1.23</v>
      </c>
      <c r="D100" s="54">
        <v>2.8490000000000002</v>
      </c>
      <c r="K100" s="78" t="s">
        <v>700</v>
      </c>
      <c r="L100" s="58">
        <v>64</v>
      </c>
      <c r="M100" s="58">
        <v>101.411</v>
      </c>
    </row>
    <row r="101" spans="2:13" ht="15" customHeight="1" x14ac:dyDescent="0.25">
      <c r="B101" s="78" t="s">
        <v>403</v>
      </c>
      <c r="C101" s="54">
        <v>1.1100000000000001</v>
      </c>
      <c r="D101" s="54">
        <v>2.9670000000000001</v>
      </c>
      <c r="F101" s="3"/>
      <c r="K101" s="78" t="s">
        <v>403</v>
      </c>
      <c r="L101" s="58">
        <v>64</v>
      </c>
      <c r="M101" s="54">
        <v>101.681</v>
      </c>
    </row>
    <row r="102" spans="2:13" ht="15" customHeight="1" x14ac:dyDescent="0.25">
      <c r="B102" s="78" t="s">
        <v>404</v>
      </c>
      <c r="C102" s="54">
        <v>1.1499999999999999</v>
      </c>
      <c r="D102" s="54">
        <v>3.1349999999999998</v>
      </c>
      <c r="K102" s="78" t="s">
        <v>404</v>
      </c>
      <c r="L102" s="58">
        <v>63</v>
      </c>
      <c r="M102" s="58">
        <v>122.996</v>
      </c>
    </row>
    <row r="103" spans="2:13" ht="18" x14ac:dyDescent="0.25">
      <c r="B103" s="78" t="s">
        <v>405</v>
      </c>
      <c r="C103" s="54">
        <v>1.0900000000000001</v>
      </c>
      <c r="D103" s="54">
        <v>3.0259999999999998</v>
      </c>
      <c r="K103" s="78" t="s">
        <v>405</v>
      </c>
      <c r="L103" s="58">
        <v>67</v>
      </c>
      <c r="M103" s="58">
        <v>121.762</v>
      </c>
    </row>
    <row r="104" spans="2:13" ht="18" x14ac:dyDescent="0.25">
      <c r="B104" s="78" t="s">
        <v>406</v>
      </c>
      <c r="C104" s="54">
        <v>1.1000000000000001</v>
      </c>
      <c r="D104" s="54">
        <v>3.0569999999999999</v>
      </c>
      <c r="K104" s="78" t="s">
        <v>406</v>
      </c>
      <c r="L104" s="58">
        <v>68</v>
      </c>
      <c r="M104" s="58">
        <v>130.43299999999999</v>
      </c>
    </row>
    <row r="105" spans="2:13" ht="18" x14ac:dyDescent="0.25">
      <c r="B105" s="77" t="s">
        <v>164</v>
      </c>
      <c r="C105" s="127">
        <f>SUM(C93:C103)</f>
        <v>12.42</v>
      </c>
      <c r="D105" s="127">
        <f>SUM(D93:D104)</f>
        <v>34.781999999999996</v>
      </c>
      <c r="E105" s="14"/>
      <c r="K105" s="77" t="s">
        <v>164</v>
      </c>
      <c r="L105" s="127">
        <f>SUM(L93:L103)</f>
        <v>778</v>
      </c>
      <c r="M105" s="155">
        <f>SUM(M93:M104)</f>
        <v>1232.9380000000001</v>
      </c>
    </row>
    <row r="106" spans="2:13" ht="18" x14ac:dyDescent="0.35">
      <c r="B106" s="24" t="s">
        <v>662</v>
      </c>
      <c r="C106" s="14"/>
      <c r="D106" s="14"/>
      <c r="E106" s="14"/>
      <c r="F106" s="73"/>
      <c r="K106" s="24"/>
    </row>
    <row r="107" spans="2:13" ht="18" x14ac:dyDescent="0.35">
      <c r="B107" s="24"/>
      <c r="C107" s="14"/>
      <c r="D107" s="14"/>
      <c r="E107" s="14"/>
      <c r="F107" s="73"/>
      <c r="K107" s="24"/>
    </row>
    <row r="108" spans="2:13" ht="18" x14ac:dyDescent="0.35">
      <c r="B108" s="24"/>
      <c r="C108" s="14"/>
      <c r="D108" s="14"/>
      <c r="E108" s="14"/>
      <c r="F108" s="73"/>
      <c r="K108" s="24"/>
    </row>
    <row r="109" spans="2:13" ht="18" x14ac:dyDescent="0.35">
      <c r="B109" s="24"/>
      <c r="C109" s="14"/>
      <c r="D109" s="14"/>
      <c r="E109" s="14"/>
      <c r="F109" s="73"/>
      <c r="K109" s="24"/>
    </row>
    <row r="110" spans="2:13" ht="18" x14ac:dyDescent="0.35">
      <c r="B110" s="24"/>
      <c r="C110" s="14"/>
      <c r="D110" s="14"/>
      <c r="E110" s="14"/>
      <c r="F110" s="73"/>
      <c r="K110" s="24"/>
    </row>
    <row r="111" spans="2:13" ht="18" x14ac:dyDescent="0.35">
      <c r="B111" s="24"/>
      <c r="C111" s="14"/>
      <c r="D111" s="14"/>
      <c r="E111" s="14"/>
      <c r="F111" s="73"/>
      <c r="K111" s="24"/>
    </row>
    <row r="112" spans="2:13" ht="18" x14ac:dyDescent="0.35">
      <c r="B112" s="24"/>
      <c r="C112" s="14"/>
      <c r="D112" s="14"/>
      <c r="E112" s="14"/>
      <c r="F112" s="73"/>
      <c r="K112" s="24"/>
    </row>
    <row r="113" spans="2:17" ht="18" x14ac:dyDescent="0.35">
      <c r="B113" s="24"/>
      <c r="C113" s="14"/>
      <c r="D113" s="14"/>
      <c r="E113" s="14"/>
      <c r="F113" s="73"/>
      <c r="K113" s="24"/>
    </row>
    <row r="114" spans="2:17" ht="18" x14ac:dyDescent="0.35">
      <c r="B114" s="24"/>
      <c r="C114" s="14"/>
      <c r="D114" s="14"/>
      <c r="E114" s="14"/>
      <c r="F114" s="73"/>
      <c r="K114" s="24"/>
    </row>
    <row r="115" spans="2:17" ht="18" x14ac:dyDescent="0.35">
      <c r="B115" s="24"/>
      <c r="C115" s="14"/>
      <c r="D115" s="14"/>
      <c r="E115" s="14"/>
      <c r="F115" s="73"/>
      <c r="K115" s="24"/>
    </row>
    <row r="116" spans="2:17" ht="18" x14ac:dyDescent="0.35">
      <c r="B116" s="24"/>
      <c r="C116" s="14"/>
      <c r="D116" s="14"/>
      <c r="E116" s="14"/>
      <c r="F116" s="73"/>
      <c r="K116" s="24"/>
    </row>
    <row r="117" spans="2:17" ht="18" x14ac:dyDescent="0.35">
      <c r="B117" s="24"/>
      <c r="C117" s="14"/>
      <c r="D117" s="14"/>
      <c r="E117" s="14"/>
      <c r="F117" s="73"/>
      <c r="K117" s="24"/>
    </row>
    <row r="118" spans="2:17" ht="16.5" customHeight="1" x14ac:dyDescent="0.35">
      <c r="B118" s="24"/>
      <c r="C118" s="14"/>
      <c r="D118" s="14"/>
      <c r="E118" s="14"/>
      <c r="F118" s="73"/>
      <c r="K118" s="24"/>
    </row>
    <row r="119" spans="2:17" ht="16.5" customHeight="1" x14ac:dyDescent="0.35">
      <c r="B119" s="24"/>
      <c r="C119" s="14"/>
      <c r="D119" s="14"/>
      <c r="E119" s="14"/>
      <c r="F119" s="73"/>
    </row>
    <row r="120" spans="2:17" ht="23.25" customHeight="1" x14ac:dyDescent="0.35">
      <c r="B120" s="24"/>
      <c r="C120" s="14"/>
      <c r="D120" s="14"/>
      <c r="E120" s="14"/>
      <c r="F120" s="73"/>
      <c r="L120" s="803" t="s">
        <v>728</v>
      </c>
      <c r="M120" s="803"/>
      <c r="N120" s="803"/>
      <c r="O120" s="803"/>
      <c r="P120" s="803"/>
      <c r="Q120" s="803"/>
    </row>
    <row r="121" spans="2:17" ht="14.45" customHeight="1" x14ac:dyDescent="0.25">
      <c r="B121" s="804" t="s">
        <v>725</v>
      </c>
      <c r="C121" s="805"/>
      <c r="D121" s="806"/>
      <c r="E121" s="177" t="s">
        <v>726</v>
      </c>
      <c r="G121" s="807" t="s">
        <v>729</v>
      </c>
      <c r="H121" s="808"/>
      <c r="I121" s="809"/>
      <c r="J121" s="177" t="s">
        <v>726</v>
      </c>
      <c r="L121" s="803"/>
      <c r="M121" s="803"/>
      <c r="N121" s="803"/>
      <c r="O121" s="803"/>
      <c r="P121" s="803"/>
      <c r="Q121" s="803"/>
    </row>
    <row r="122" spans="2:17" ht="18" x14ac:dyDescent="0.25">
      <c r="B122" s="792" t="s">
        <v>667</v>
      </c>
      <c r="C122" s="794"/>
      <c r="D122" s="54">
        <v>25.131</v>
      </c>
      <c r="E122" s="55">
        <f>+D122/$D$127</f>
        <v>0.73179277815951327</v>
      </c>
      <c r="G122" s="792" t="s">
        <v>668</v>
      </c>
      <c r="H122" s="794"/>
      <c r="I122" s="84">
        <v>1459387</v>
      </c>
      <c r="J122" s="85">
        <f>+I122/$I$127</f>
        <v>0.52444283292210769</v>
      </c>
      <c r="L122" s="803"/>
      <c r="M122" s="803"/>
      <c r="N122" s="803"/>
      <c r="O122" s="803"/>
      <c r="P122" s="803"/>
      <c r="Q122" s="803"/>
    </row>
    <row r="123" spans="2:17" ht="18" x14ac:dyDescent="0.25">
      <c r="B123" s="792" t="s">
        <v>668</v>
      </c>
      <c r="C123" s="794"/>
      <c r="D123" s="54">
        <v>6.423</v>
      </c>
      <c r="E123" s="55">
        <f>+D123/$D$127</f>
        <v>0.18703215208780208</v>
      </c>
      <c r="G123" s="792" t="s">
        <v>667</v>
      </c>
      <c r="H123" s="794"/>
      <c r="I123" s="84">
        <v>1041563</v>
      </c>
      <c r="J123" s="85">
        <f>+I123/$I$127</f>
        <v>0.37429431013627584</v>
      </c>
      <c r="L123" s="803"/>
      <c r="M123" s="803"/>
      <c r="N123" s="803"/>
      <c r="O123" s="803"/>
      <c r="P123" s="803"/>
      <c r="Q123" s="803"/>
    </row>
    <row r="124" spans="2:17" ht="18" x14ac:dyDescent="0.25">
      <c r="B124" s="802" t="s">
        <v>669</v>
      </c>
      <c r="C124" s="802"/>
      <c r="D124" s="54">
        <v>1.9670000000000001</v>
      </c>
      <c r="E124" s="55">
        <f>+D124/$D$127</f>
        <v>5.7277322615087452E-2</v>
      </c>
      <c r="G124" s="792" t="s">
        <v>669</v>
      </c>
      <c r="H124" s="794"/>
      <c r="I124" s="84">
        <v>197373</v>
      </c>
      <c r="J124" s="85">
        <f>+I124/$I$127</f>
        <v>7.0927625956881318E-2</v>
      </c>
      <c r="L124" s="803"/>
      <c r="M124" s="803"/>
      <c r="N124" s="803"/>
      <c r="O124" s="803"/>
      <c r="P124" s="803"/>
      <c r="Q124" s="803"/>
    </row>
    <row r="125" spans="2:17" ht="18" x14ac:dyDescent="0.25">
      <c r="B125" s="802" t="s">
        <v>670</v>
      </c>
      <c r="C125" s="802"/>
      <c r="D125" s="54">
        <v>0.80800000000000005</v>
      </c>
      <c r="E125" s="55">
        <f>+D125/$D$127</f>
        <v>2.3528254536345022E-2</v>
      </c>
      <c r="G125" s="792" t="s">
        <v>670</v>
      </c>
      <c r="H125" s="794"/>
      <c r="I125" s="84">
        <v>81986</v>
      </c>
      <c r="J125" s="85">
        <f>+I125/$I$127</f>
        <v>2.9462349671438706E-2</v>
      </c>
      <c r="L125" s="803"/>
      <c r="M125" s="803"/>
      <c r="N125" s="803"/>
      <c r="O125" s="803"/>
      <c r="P125" s="803"/>
      <c r="Q125" s="803"/>
    </row>
    <row r="126" spans="2:17" ht="18" x14ac:dyDescent="0.25">
      <c r="B126" s="802" t="s">
        <v>671</v>
      </c>
      <c r="C126" s="802"/>
      <c r="D126" s="54">
        <v>1.2689000000000001E-2</v>
      </c>
      <c r="E126" s="55">
        <f>+D126/$D$127</f>
        <v>3.6949260125208167E-4</v>
      </c>
      <c r="G126" s="802" t="s">
        <v>671</v>
      </c>
      <c r="H126" s="802"/>
      <c r="I126" s="84">
        <v>2429</v>
      </c>
      <c r="J126" s="85">
        <f>+I126/$I$127</f>
        <v>8.728813132964728E-4</v>
      </c>
      <c r="L126" s="803"/>
      <c r="M126" s="803"/>
      <c r="N126" s="803"/>
      <c r="O126" s="803"/>
      <c r="P126" s="803"/>
      <c r="Q126" s="803"/>
    </row>
    <row r="127" spans="2:17" ht="18" x14ac:dyDescent="0.25">
      <c r="B127" s="802" t="s">
        <v>164</v>
      </c>
      <c r="C127" s="802"/>
      <c r="D127" s="54">
        <f>SUM(D122:D126)</f>
        <v>34.341689000000002</v>
      </c>
      <c r="E127" s="55">
        <f>SUM(E122:E126)</f>
        <v>0.99999999999999989</v>
      </c>
      <c r="G127" s="802" t="s">
        <v>164</v>
      </c>
      <c r="H127" s="802"/>
      <c r="I127" s="84">
        <f>SUM(I122:I126)</f>
        <v>2782738</v>
      </c>
      <c r="J127" s="86">
        <f>SUM(J122:J126)</f>
        <v>0.99999999999999989</v>
      </c>
      <c r="L127" s="803"/>
      <c r="M127" s="803"/>
      <c r="N127" s="803"/>
      <c r="O127" s="803"/>
      <c r="P127" s="803"/>
      <c r="Q127" s="803"/>
    </row>
    <row r="128" spans="2:17" ht="18" x14ac:dyDescent="0.35">
      <c r="B128" s="24" t="s">
        <v>662</v>
      </c>
      <c r="C128" s="13"/>
      <c r="D128" s="111"/>
      <c r="E128" s="73"/>
      <c r="G128" s="13"/>
      <c r="H128" s="13"/>
      <c r="I128" s="136"/>
      <c r="J128" s="113"/>
      <c r="L128" s="803"/>
      <c r="M128" s="803"/>
      <c r="N128" s="803"/>
      <c r="O128" s="803"/>
      <c r="P128" s="803"/>
      <c r="Q128" s="803"/>
    </row>
    <row r="129" spans="2:17" ht="18" x14ac:dyDescent="0.25">
      <c r="B129" s="13"/>
      <c r="C129" s="13"/>
      <c r="D129" s="111"/>
      <c r="E129" s="73"/>
      <c r="G129" s="13"/>
      <c r="H129" s="13"/>
      <c r="I129" s="136"/>
      <c r="J129" s="113"/>
      <c r="L129" s="803"/>
      <c r="M129" s="803"/>
      <c r="N129" s="803"/>
      <c r="O129" s="803"/>
      <c r="P129" s="803"/>
      <c r="Q129" s="803"/>
    </row>
    <row r="130" spans="2:17" x14ac:dyDescent="0.25">
      <c r="L130" s="89"/>
      <c r="M130" s="89"/>
      <c r="N130" s="89"/>
      <c r="O130" s="89"/>
      <c r="P130" s="89"/>
      <c r="Q130" s="89"/>
    </row>
    <row r="131" spans="2:17" x14ac:dyDescent="0.25">
      <c r="L131" s="89"/>
      <c r="M131" s="89"/>
      <c r="N131" s="89"/>
      <c r="O131" s="89"/>
      <c r="P131" s="89"/>
      <c r="Q131" s="89"/>
    </row>
    <row r="132" spans="2:17" ht="16.5" customHeight="1" x14ac:dyDescent="0.25">
      <c r="B132" s="804" t="s">
        <v>730</v>
      </c>
      <c r="C132" s="805"/>
      <c r="D132" s="805"/>
      <c r="E132" s="805"/>
      <c r="F132" s="806"/>
      <c r="K132" s="814" t="s">
        <v>673</v>
      </c>
      <c r="L132" s="814"/>
      <c r="M132" s="814"/>
      <c r="N132" s="814" t="s">
        <v>674</v>
      </c>
      <c r="O132" s="814" t="s">
        <v>675</v>
      </c>
      <c r="P132" s="151"/>
    </row>
    <row r="133" spans="2:17" ht="15" customHeight="1" x14ac:dyDescent="0.25">
      <c r="B133" s="81" t="s">
        <v>492</v>
      </c>
      <c r="C133" s="88" t="s">
        <v>486</v>
      </c>
      <c r="D133" s="177" t="s">
        <v>407</v>
      </c>
      <c r="E133" s="177" t="s">
        <v>676</v>
      </c>
      <c r="F133" s="177" t="s">
        <v>677</v>
      </c>
      <c r="K133" s="814"/>
      <c r="L133" s="814"/>
      <c r="M133" s="814"/>
      <c r="N133" s="814"/>
      <c r="O133" s="814"/>
      <c r="P133" s="151"/>
    </row>
    <row r="134" spans="2:17" ht="18" x14ac:dyDescent="0.25">
      <c r="B134" s="75" t="s">
        <v>37</v>
      </c>
      <c r="C134" s="87" t="s">
        <v>487</v>
      </c>
      <c r="D134" s="176">
        <v>1079568.4509999999</v>
      </c>
      <c r="E134" s="176">
        <v>65854</v>
      </c>
      <c r="F134" s="58">
        <f>+D134/E134</f>
        <v>16.393361845901538</v>
      </c>
      <c r="G134" s="109"/>
      <c r="K134" s="813" t="s">
        <v>703</v>
      </c>
      <c r="L134" s="813"/>
      <c r="M134" s="813"/>
      <c r="N134" s="180">
        <v>920</v>
      </c>
      <c r="O134" s="180">
        <v>525</v>
      </c>
      <c r="P134" s="151"/>
    </row>
    <row r="135" spans="2:17" ht="18" customHeight="1" x14ac:dyDescent="0.25">
      <c r="B135" s="158" t="s">
        <v>208</v>
      </c>
      <c r="C135" s="158" t="s">
        <v>44</v>
      </c>
      <c r="D135" s="176">
        <v>692592.53899999999</v>
      </c>
      <c r="E135" s="176">
        <v>21211</v>
      </c>
      <c r="F135" s="58">
        <f>+D135/E135</f>
        <v>32.652517043043702</v>
      </c>
      <c r="H135"/>
      <c r="I135"/>
      <c r="K135" s="813" t="s">
        <v>234</v>
      </c>
      <c r="L135" s="813"/>
      <c r="M135" s="813"/>
      <c r="N135" s="180">
        <v>924</v>
      </c>
      <c r="O135" s="180">
        <v>499</v>
      </c>
      <c r="P135" s="151"/>
    </row>
    <row r="136" spans="2:17" ht="18" customHeight="1" x14ac:dyDescent="0.25">
      <c r="B136" s="75" t="s">
        <v>37</v>
      </c>
      <c r="C136" s="87" t="s">
        <v>39</v>
      </c>
      <c r="D136" s="176">
        <v>586678.70900000003</v>
      </c>
      <c r="E136" s="176">
        <v>39785</v>
      </c>
      <c r="F136" s="58">
        <f t="shared" ref="F136:F142" si="3">+D136/E136</f>
        <v>14.746228704285535</v>
      </c>
      <c r="H136"/>
      <c r="I136"/>
      <c r="K136" s="813" t="s">
        <v>679</v>
      </c>
      <c r="L136" s="813"/>
      <c r="M136" s="813"/>
      <c r="N136" s="180">
        <v>551</v>
      </c>
      <c r="O136" s="180">
        <v>297</v>
      </c>
      <c r="P136" s="151"/>
    </row>
    <row r="137" spans="2:17" ht="18" customHeight="1" x14ac:dyDescent="0.25">
      <c r="B137" s="75" t="s">
        <v>39</v>
      </c>
      <c r="C137" s="87" t="s">
        <v>487</v>
      </c>
      <c r="D137" s="176">
        <v>564883.86699999997</v>
      </c>
      <c r="E137" s="176">
        <v>30692</v>
      </c>
      <c r="F137" s="58">
        <f t="shared" si="3"/>
        <v>18.404922031799817</v>
      </c>
      <c r="K137" s="813" t="s">
        <v>473</v>
      </c>
      <c r="L137" s="813"/>
      <c r="M137" s="813"/>
      <c r="N137" s="180">
        <v>362</v>
      </c>
      <c r="O137" s="180">
        <v>217</v>
      </c>
      <c r="P137" s="151"/>
    </row>
    <row r="138" spans="2:17" ht="29.45" customHeight="1" x14ac:dyDescent="0.25">
      <c r="B138" s="153" t="s">
        <v>37</v>
      </c>
      <c r="C138" s="154" t="s">
        <v>34</v>
      </c>
      <c r="D138" s="176">
        <v>477332.17800000001</v>
      </c>
      <c r="E138" s="176">
        <v>28265</v>
      </c>
      <c r="F138" s="58">
        <f t="shared" si="3"/>
        <v>16.887747320007076</v>
      </c>
      <c r="K138" s="813" t="s">
        <v>704</v>
      </c>
      <c r="L138" s="813"/>
      <c r="M138" s="813"/>
      <c r="N138" s="180">
        <v>58</v>
      </c>
      <c r="O138" s="180">
        <v>175</v>
      </c>
      <c r="P138" s="151"/>
    </row>
    <row r="139" spans="2:17" ht="18" customHeight="1" x14ac:dyDescent="0.25">
      <c r="B139" s="75" t="s">
        <v>39</v>
      </c>
      <c r="C139" s="87" t="s">
        <v>37</v>
      </c>
      <c r="D139" s="176">
        <v>439174.30300000001</v>
      </c>
      <c r="E139" s="176">
        <v>58261</v>
      </c>
      <c r="F139" s="58">
        <f t="shared" si="3"/>
        <v>7.5380495185458543</v>
      </c>
      <c r="K139" s="813" t="s">
        <v>705</v>
      </c>
      <c r="L139" s="813"/>
      <c r="M139" s="813"/>
      <c r="N139" s="180">
        <v>370</v>
      </c>
      <c r="O139" s="180">
        <v>148</v>
      </c>
      <c r="P139" s="151"/>
    </row>
    <row r="140" spans="2:17" ht="18" customHeight="1" x14ac:dyDescent="0.25">
      <c r="B140" s="75" t="s">
        <v>487</v>
      </c>
      <c r="C140" s="75" t="s">
        <v>34</v>
      </c>
      <c r="D140" s="176">
        <v>438519.73300000001</v>
      </c>
      <c r="E140" s="176">
        <v>56981</v>
      </c>
      <c r="F140" s="58">
        <f t="shared" si="3"/>
        <v>7.6958939471051755</v>
      </c>
      <c r="K140" s="813" t="s">
        <v>706</v>
      </c>
      <c r="L140" s="813"/>
      <c r="M140" s="813"/>
      <c r="N140" s="180">
        <v>280</v>
      </c>
      <c r="O140" s="180">
        <v>144</v>
      </c>
      <c r="P140" s="151"/>
    </row>
    <row r="141" spans="2:17" ht="18" customHeight="1" x14ac:dyDescent="0.25">
      <c r="B141" s="75" t="s">
        <v>488</v>
      </c>
      <c r="C141" s="75" t="s">
        <v>487</v>
      </c>
      <c r="D141" s="176">
        <v>428858.81800000003</v>
      </c>
      <c r="E141" s="176">
        <v>118568</v>
      </c>
      <c r="F141" s="58">
        <f t="shared" si="3"/>
        <v>3.6169861851427032</v>
      </c>
      <c r="K141" s="813" t="s">
        <v>707</v>
      </c>
      <c r="L141" s="813"/>
      <c r="M141" s="813"/>
      <c r="N141" s="180">
        <v>398</v>
      </c>
      <c r="O141" s="180">
        <v>121</v>
      </c>
      <c r="P141" s="151"/>
    </row>
    <row r="142" spans="2:17" ht="18" customHeight="1" x14ac:dyDescent="0.25">
      <c r="B142" s="75" t="s">
        <v>731</v>
      </c>
      <c r="C142" s="87" t="s">
        <v>488</v>
      </c>
      <c r="D142" s="176">
        <v>417188.35700000002</v>
      </c>
      <c r="E142" s="176">
        <v>12210</v>
      </c>
      <c r="F142" s="58">
        <f t="shared" si="3"/>
        <v>34.167760606060611</v>
      </c>
      <c r="G142" s="94"/>
      <c r="K142" s="813" t="s">
        <v>708</v>
      </c>
      <c r="L142" s="813"/>
      <c r="M142" s="813"/>
      <c r="N142" s="180">
        <v>250</v>
      </c>
      <c r="O142" s="180">
        <v>119</v>
      </c>
      <c r="P142" s="151"/>
    </row>
    <row r="143" spans="2:17" ht="16.5" x14ac:dyDescent="0.35">
      <c r="F143" s="94"/>
      <c r="G143" s="94"/>
      <c r="H143" s="94"/>
      <c r="I143" s="24"/>
      <c r="K143" s="152" t="s">
        <v>709</v>
      </c>
      <c r="L143" s="151"/>
      <c r="M143" s="151"/>
      <c r="N143" s="151"/>
      <c r="O143" s="151"/>
      <c r="P143" s="151"/>
    </row>
    <row r="144" spans="2:17" hidden="1" x14ac:dyDescent="0.25"/>
    <row r="145" spans="2:7" hidden="1" x14ac:dyDescent="0.25">
      <c r="B145" s="791" t="s">
        <v>710</v>
      </c>
      <c r="C145" s="791"/>
      <c r="D145" s="791"/>
      <c r="E145" s="791"/>
      <c r="F145" s="791"/>
      <c r="G145" s="791"/>
    </row>
    <row r="146" spans="2:7" hidden="1" x14ac:dyDescent="0.25">
      <c r="B146" s="791"/>
      <c r="C146" s="791"/>
      <c r="D146" s="791"/>
      <c r="E146" s="791"/>
      <c r="F146" s="791"/>
      <c r="G146" s="791"/>
    </row>
    <row r="147" spans="2:7" ht="30" hidden="1" x14ac:dyDescent="0.25">
      <c r="B147" s="99" t="s">
        <v>687</v>
      </c>
      <c r="C147" s="100" t="s">
        <v>464</v>
      </c>
      <c r="D147" s="101" t="s">
        <v>688</v>
      </c>
      <c r="E147" s="100" t="s">
        <v>689</v>
      </c>
      <c r="F147" s="100" t="s">
        <v>690</v>
      </c>
      <c r="G147" s="100" t="s">
        <v>691</v>
      </c>
    </row>
    <row r="148" spans="2:7" ht="15.75" hidden="1" x14ac:dyDescent="0.3">
      <c r="B148" s="56" t="s">
        <v>378</v>
      </c>
      <c r="C148" s="95">
        <v>879115</v>
      </c>
      <c r="D148" s="95">
        <v>33013</v>
      </c>
      <c r="E148" s="96">
        <f>+C148/D148</f>
        <v>26.629358131645109</v>
      </c>
      <c r="F148" s="97">
        <v>10268</v>
      </c>
      <c r="G148" s="96">
        <f>+D148/F148</f>
        <v>3.2151343981301128</v>
      </c>
    </row>
    <row r="149" spans="2:7" ht="15.75" hidden="1" x14ac:dyDescent="0.3">
      <c r="B149" s="56" t="s">
        <v>379</v>
      </c>
      <c r="C149" s="95">
        <v>877997</v>
      </c>
      <c r="D149" s="95">
        <v>33075</v>
      </c>
      <c r="E149" s="96">
        <f>+C149/D149</f>
        <v>26.545638699924414</v>
      </c>
      <c r="F149" s="97">
        <v>10305</v>
      </c>
      <c r="G149" s="96">
        <f t="shared" ref="G149:G158" si="4">+D149/F149</f>
        <v>3.2096069868995634</v>
      </c>
    </row>
    <row r="150" spans="2:7" ht="15.75" hidden="1" x14ac:dyDescent="0.3">
      <c r="B150" s="56" t="s">
        <v>380</v>
      </c>
      <c r="C150" s="95">
        <v>829329</v>
      </c>
      <c r="D150" s="95">
        <v>30553</v>
      </c>
      <c r="E150" s="96">
        <f>+C150/D150</f>
        <v>27.143946584623443</v>
      </c>
      <c r="F150" s="97">
        <v>10321</v>
      </c>
      <c r="G150" s="96">
        <f t="shared" si="4"/>
        <v>2.9602751671349674</v>
      </c>
    </row>
    <row r="151" spans="2:7" ht="15.75" hidden="1" x14ac:dyDescent="0.3">
      <c r="B151" s="56" t="s">
        <v>381</v>
      </c>
      <c r="C151" s="95">
        <v>604763</v>
      </c>
      <c r="D151" s="95">
        <v>22431</v>
      </c>
      <c r="E151" s="96">
        <f t="shared" ref="E151:E158" si="5">+C151/D151</f>
        <v>26.961036066158442</v>
      </c>
      <c r="F151" s="97">
        <v>8668</v>
      </c>
      <c r="G151" s="96">
        <f t="shared" si="4"/>
        <v>2.5877941855099214</v>
      </c>
    </row>
    <row r="152" spans="2:7" ht="15.75" hidden="1" x14ac:dyDescent="0.3">
      <c r="B152" s="56" t="s">
        <v>382</v>
      </c>
      <c r="C152" s="95">
        <v>631599</v>
      </c>
      <c r="D152" s="95">
        <v>22896</v>
      </c>
      <c r="E152" s="96">
        <f t="shared" si="5"/>
        <v>27.585560796645701</v>
      </c>
      <c r="F152" s="97">
        <v>9123</v>
      </c>
      <c r="G152" s="96">
        <f t="shared" si="4"/>
        <v>2.5097007563301545</v>
      </c>
    </row>
    <row r="153" spans="2:7" ht="15.75" hidden="1" x14ac:dyDescent="0.3">
      <c r="B153" s="56" t="s">
        <v>383</v>
      </c>
      <c r="C153" s="95">
        <v>619383</v>
      </c>
      <c r="D153" s="95">
        <v>22428</v>
      </c>
      <c r="E153" s="96">
        <f t="shared" si="5"/>
        <v>27.616506153023007</v>
      </c>
      <c r="F153" s="97">
        <v>8975</v>
      </c>
      <c r="G153" s="96">
        <f t="shared" si="4"/>
        <v>2.4989415041782728</v>
      </c>
    </row>
    <row r="154" spans="2:7" ht="15.75" hidden="1" x14ac:dyDescent="0.3">
      <c r="B154" s="56" t="s">
        <v>384</v>
      </c>
      <c r="C154" s="95">
        <v>70611</v>
      </c>
      <c r="D154" s="95">
        <v>2717</v>
      </c>
      <c r="E154" s="96">
        <f t="shared" si="5"/>
        <v>25.988590357011411</v>
      </c>
      <c r="F154" s="97">
        <v>633</v>
      </c>
      <c r="G154" s="96">
        <f t="shared" si="4"/>
        <v>4.2922590837282781</v>
      </c>
    </row>
    <row r="155" spans="2:7" ht="15.75" hidden="1" x14ac:dyDescent="0.3">
      <c r="B155" s="56" t="s">
        <v>385</v>
      </c>
      <c r="C155" s="95">
        <v>12501</v>
      </c>
      <c r="D155" s="95">
        <v>595</v>
      </c>
      <c r="E155" s="96">
        <f t="shared" si="5"/>
        <v>21.010084033613445</v>
      </c>
      <c r="F155" s="97">
        <v>107</v>
      </c>
      <c r="G155" s="96">
        <f t="shared" si="4"/>
        <v>5.5607476635514015</v>
      </c>
    </row>
    <row r="156" spans="2:7" ht="15.75" hidden="1" x14ac:dyDescent="0.3">
      <c r="B156" s="56" t="s">
        <v>386</v>
      </c>
      <c r="C156" s="95">
        <v>8024</v>
      </c>
      <c r="D156" s="95">
        <v>389</v>
      </c>
      <c r="E156" s="96">
        <f t="shared" si="5"/>
        <v>20.627249357326477</v>
      </c>
      <c r="F156" s="97">
        <v>80</v>
      </c>
      <c r="G156" s="96">
        <f t="shared" si="4"/>
        <v>4.8624999999999998</v>
      </c>
    </row>
    <row r="157" spans="2:7" ht="15.75" hidden="1" x14ac:dyDescent="0.3">
      <c r="B157" s="56" t="s">
        <v>387</v>
      </c>
      <c r="C157" s="95"/>
      <c r="D157" s="95"/>
      <c r="E157" s="96" t="e">
        <f t="shared" si="5"/>
        <v>#DIV/0!</v>
      </c>
      <c r="F157" s="97"/>
      <c r="G157" s="96" t="e">
        <f t="shared" si="4"/>
        <v>#DIV/0!</v>
      </c>
    </row>
    <row r="158" spans="2:7" ht="15.75" hidden="1" x14ac:dyDescent="0.3">
      <c r="B158" s="56" t="s">
        <v>388</v>
      </c>
      <c r="C158" s="95"/>
      <c r="D158" s="95"/>
      <c r="E158" s="96" t="e">
        <f t="shared" si="5"/>
        <v>#DIV/0!</v>
      </c>
      <c r="F158" s="97"/>
      <c r="G158" s="96" t="e">
        <f t="shared" si="4"/>
        <v>#DIV/0!</v>
      </c>
    </row>
    <row r="159" spans="2:7" ht="15.75" hidden="1" x14ac:dyDescent="0.3">
      <c r="B159" s="56" t="s">
        <v>389</v>
      </c>
      <c r="C159" s="95"/>
      <c r="D159" s="95"/>
      <c r="E159" s="96" t="e">
        <f>+C159/D159</f>
        <v>#DIV/0!</v>
      </c>
      <c r="F159" s="97"/>
      <c r="G159" s="96" t="e">
        <f>+D159/F159</f>
        <v>#DIV/0!</v>
      </c>
    </row>
    <row r="160" spans="2:7" hidden="1" x14ac:dyDescent="0.25">
      <c r="B160" s="98" t="s">
        <v>692</v>
      </c>
      <c r="C160" s="102">
        <f>AVERAGE(C148:C156)</f>
        <v>503702.44444444444</v>
      </c>
      <c r="D160" s="102">
        <f>AVERAGE(D148:D156)</f>
        <v>18677.444444444445</v>
      </c>
      <c r="E160" s="102">
        <f>AVERAGE(E148:E152)</f>
        <v>26.973108055799422</v>
      </c>
      <c r="F160" s="104">
        <f>AVERAGE(F148:F156)</f>
        <v>6497.7777777777774</v>
      </c>
      <c r="G160" s="103">
        <f>AVERAGE(G148:G152)</f>
        <v>2.8965022988009439</v>
      </c>
    </row>
    <row r="161" spans="2:17" x14ac:dyDescent="0.25">
      <c r="B161" s="106"/>
      <c r="C161" s="106"/>
      <c r="D161" s="106"/>
      <c r="E161" s="107"/>
      <c r="F161" s="108"/>
      <c r="G161" s="107"/>
    </row>
    <row r="162" spans="2:17" x14ac:dyDescent="0.25">
      <c r="B162" s="105"/>
      <c r="C162" s="106"/>
      <c r="D162" s="106"/>
      <c r="E162" s="107"/>
      <c r="F162" s="108"/>
      <c r="G162" s="107"/>
    </row>
    <row r="164" spans="2:17" ht="21" x14ac:dyDescent="0.35">
      <c r="B164" s="79" t="s">
        <v>711</v>
      </c>
      <c r="C164" s="80"/>
      <c r="D164" s="80"/>
    </row>
    <row r="165" spans="2:17" x14ac:dyDescent="0.25">
      <c r="O165" s="8"/>
      <c r="P165" s="7"/>
      <c r="Q165" s="7"/>
    </row>
    <row r="166" spans="2:17" ht="15" customHeight="1" x14ac:dyDescent="0.25">
      <c r="B166" s="748" t="s">
        <v>659</v>
      </c>
      <c r="C166" s="800">
        <v>2019</v>
      </c>
      <c r="D166" s="800" t="s">
        <v>416</v>
      </c>
      <c r="K166" s="748" t="s">
        <v>661</v>
      </c>
      <c r="L166" s="800">
        <v>2019</v>
      </c>
      <c r="M166" s="800" t="s">
        <v>416</v>
      </c>
    </row>
    <row r="167" spans="2:17" ht="15" customHeight="1" x14ac:dyDescent="0.25">
      <c r="B167" s="748"/>
      <c r="C167" s="801"/>
      <c r="D167" s="801"/>
      <c r="K167" s="748"/>
      <c r="L167" s="801"/>
      <c r="M167" s="801"/>
    </row>
    <row r="168" spans="2:17" ht="18" x14ac:dyDescent="0.25">
      <c r="B168" s="78" t="s">
        <v>694</v>
      </c>
      <c r="C168" s="54">
        <v>0.26</v>
      </c>
      <c r="D168" s="54">
        <v>2.004</v>
      </c>
      <c r="F168" s="12"/>
      <c r="G168" s="2"/>
      <c r="K168" s="78" t="s">
        <v>694</v>
      </c>
      <c r="L168" s="58">
        <v>2.6</v>
      </c>
      <c r="M168" s="58">
        <v>8.2919999999999998</v>
      </c>
    </row>
    <row r="169" spans="2:17" ht="18" x14ac:dyDescent="0.25">
      <c r="B169" s="78" t="s">
        <v>379</v>
      </c>
      <c r="C169" s="54">
        <v>0.26</v>
      </c>
      <c r="D169" s="54">
        <v>1.974</v>
      </c>
      <c r="F169" s="12"/>
      <c r="G169" s="2"/>
      <c r="K169" s="78" t="s">
        <v>379</v>
      </c>
      <c r="L169" s="58">
        <v>3</v>
      </c>
      <c r="M169" s="58">
        <v>8.58</v>
      </c>
    </row>
    <row r="170" spans="2:17" ht="18" x14ac:dyDescent="0.25">
      <c r="B170" s="78" t="s">
        <v>695</v>
      </c>
      <c r="C170" s="54">
        <v>0.25</v>
      </c>
      <c r="D170" s="54">
        <v>1.867</v>
      </c>
      <c r="F170" s="12"/>
      <c r="G170" s="2"/>
      <c r="K170" s="78" t="s">
        <v>695</v>
      </c>
      <c r="L170" s="58">
        <v>3.7</v>
      </c>
      <c r="M170" s="58">
        <v>7.2039999999999997</v>
      </c>
    </row>
    <row r="171" spans="2:17" ht="18" x14ac:dyDescent="0.25">
      <c r="B171" s="78" t="s">
        <v>696</v>
      </c>
      <c r="C171" s="54">
        <v>0.28000000000000003</v>
      </c>
      <c r="D171" s="54">
        <v>1.3779999999999999</v>
      </c>
      <c r="F171" s="12"/>
      <c r="G171" s="2"/>
      <c r="K171" s="78" t="s">
        <v>696</v>
      </c>
      <c r="L171" s="58">
        <v>3.5</v>
      </c>
      <c r="M171" s="58">
        <v>5.008</v>
      </c>
    </row>
    <row r="172" spans="2:17" ht="18" x14ac:dyDescent="0.25">
      <c r="B172" s="78" t="s">
        <v>697</v>
      </c>
      <c r="C172" s="54">
        <v>0.28999999999999998</v>
      </c>
      <c r="D172" s="54">
        <v>1.5860000000000001</v>
      </c>
      <c r="F172" s="12"/>
      <c r="G172" s="2"/>
      <c r="K172" s="78" t="s">
        <v>697</v>
      </c>
      <c r="L172" s="58">
        <v>4</v>
      </c>
      <c r="M172" s="58">
        <v>8.8949999999999996</v>
      </c>
    </row>
    <row r="173" spans="2:17" ht="18" x14ac:dyDescent="0.25">
      <c r="B173" s="78" t="s">
        <v>698</v>
      </c>
      <c r="C173" s="54">
        <v>0.23</v>
      </c>
      <c r="D173" s="54">
        <v>1.806</v>
      </c>
      <c r="F173" s="11"/>
      <c r="G173" s="2"/>
      <c r="K173" s="78" t="s">
        <v>698</v>
      </c>
      <c r="L173" s="58">
        <v>3.8</v>
      </c>
      <c r="M173" s="58">
        <v>9.0090000000000003</v>
      </c>
    </row>
    <row r="174" spans="2:17" ht="18" x14ac:dyDescent="0.25">
      <c r="B174" s="78" t="s">
        <v>699</v>
      </c>
      <c r="C174" s="54">
        <v>0.24</v>
      </c>
      <c r="D174" s="54">
        <v>2.0129999999999999</v>
      </c>
      <c r="F174" s="3"/>
      <c r="K174" s="78" t="s">
        <v>699</v>
      </c>
      <c r="L174" s="58">
        <v>4.3</v>
      </c>
      <c r="M174" s="58">
        <v>12.409000000000001</v>
      </c>
    </row>
    <row r="175" spans="2:17" ht="18" x14ac:dyDescent="0.25">
      <c r="B175" s="78" t="s">
        <v>700</v>
      </c>
      <c r="C175" s="54">
        <v>0.26</v>
      </c>
      <c r="D175" s="54">
        <v>1.99</v>
      </c>
      <c r="K175" s="78" t="s">
        <v>700</v>
      </c>
      <c r="L175" s="58">
        <v>3.4</v>
      </c>
      <c r="M175" s="58">
        <v>10.215</v>
      </c>
    </row>
    <row r="176" spans="2:17" ht="18" x14ac:dyDescent="0.25">
      <c r="B176" s="78" t="s">
        <v>403</v>
      </c>
      <c r="C176" s="54">
        <v>0.26</v>
      </c>
      <c r="D176" s="54">
        <v>2.0859999999999999</v>
      </c>
      <c r="F176" s="3"/>
      <c r="K176" s="78" t="s">
        <v>403</v>
      </c>
      <c r="L176" s="58">
        <v>3.7</v>
      </c>
      <c r="M176" s="58">
        <v>14.365</v>
      </c>
    </row>
    <row r="177" spans="2:13" ht="18" x14ac:dyDescent="0.25">
      <c r="B177" s="78" t="s">
        <v>404</v>
      </c>
      <c r="C177" s="54">
        <v>0.25</v>
      </c>
      <c r="D177" s="54">
        <v>2.1859999999999999</v>
      </c>
      <c r="K177" s="78" t="s">
        <v>404</v>
      </c>
      <c r="L177" s="58">
        <v>3.9</v>
      </c>
      <c r="M177" s="58">
        <v>17.792999999999999</v>
      </c>
    </row>
    <row r="178" spans="2:13" ht="18" x14ac:dyDescent="0.25">
      <c r="B178" s="78" t="s">
        <v>405</v>
      </c>
      <c r="C178" s="54">
        <v>0.25</v>
      </c>
      <c r="D178" s="54">
        <v>2.1269999999999998</v>
      </c>
      <c r="K178" s="78" t="s">
        <v>405</v>
      </c>
      <c r="L178" s="58">
        <v>3.7</v>
      </c>
      <c r="M178" s="58">
        <v>13.603999999999999</v>
      </c>
    </row>
    <row r="179" spans="2:13" ht="18" x14ac:dyDescent="0.25">
      <c r="B179" s="78" t="s">
        <v>406</v>
      </c>
      <c r="C179" s="54">
        <v>0.24</v>
      </c>
      <c r="D179" s="54">
        <v>2.0870000000000002</v>
      </c>
      <c r="K179" s="78" t="s">
        <v>406</v>
      </c>
      <c r="L179" s="58">
        <v>5</v>
      </c>
      <c r="M179" s="58">
        <v>15.505000000000001</v>
      </c>
    </row>
    <row r="180" spans="2:13" ht="18" x14ac:dyDescent="0.25">
      <c r="B180" s="77" t="s">
        <v>164</v>
      </c>
      <c r="C180" s="127">
        <f>SUM(C168:C179)</f>
        <v>3.0700000000000003</v>
      </c>
      <c r="D180" s="127">
        <f>SUM(D168:D179)</f>
        <v>23.103999999999996</v>
      </c>
      <c r="E180" s="14"/>
      <c r="K180" s="77" t="s">
        <v>164</v>
      </c>
      <c r="L180" s="127">
        <f>SUM(L168:L179)</f>
        <v>44.6</v>
      </c>
      <c r="M180" s="127">
        <f>SUM(M168:M179)</f>
        <v>130.87899999999999</v>
      </c>
    </row>
    <row r="181" spans="2:13" ht="18" x14ac:dyDescent="0.35">
      <c r="B181" s="24" t="s">
        <v>662</v>
      </c>
      <c r="C181" s="14"/>
      <c r="D181" s="14"/>
      <c r="E181" s="14"/>
      <c r="F181" s="73"/>
    </row>
    <row r="182" spans="2:13" ht="18" x14ac:dyDescent="0.35">
      <c r="B182" s="24"/>
      <c r="C182" s="14"/>
      <c r="D182" s="14"/>
      <c r="E182" s="14"/>
      <c r="F182" s="73"/>
    </row>
    <row r="183" spans="2:13" ht="18" x14ac:dyDescent="0.35">
      <c r="B183" s="24"/>
      <c r="C183" s="14"/>
      <c r="D183" s="14"/>
      <c r="E183" s="14"/>
      <c r="F183" s="73"/>
    </row>
    <row r="184" spans="2:13" ht="18" x14ac:dyDescent="0.35">
      <c r="B184" s="24"/>
      <c r="C184" s="14"/>
      <c r="D184" s="14"/>
      <c r="E184" s="14"/>
      <c r="F184" s="73"/>
    </row>
    <row r="185" spans="2:13" ht="18" x14ac:dyDescent="0.35">
      <c r="B185" s="24"/>
      <c r="C185" s="14"/>
      <c r="D185" s="14"/>
      <c r="E185" s="14"/>
      <c r="F185" s="73"/>
    </row>
    <row r="186" spans="2:13" ht="18" x14ac:dyDescent="0.35">
      <c r="B186" s="24"/>
      <c r="C186" s="14"/>
      <c r="D186" s="14"/>
      <c r="E186" s="14"/>
      <c r="F186" s="73"/>
    </row>
    <row r="187" spans="2:13" ht="18" x14ac:dyDescent="0.35">
      <c r="B187" s="24"/>
      <c r="C187" s="14"/>
      <c r="D187" s="14"/>
      <c r="E187" s="14"/>
      <c r="F187" s="73"/>
    </row>
    <row r="188" spans="2:13" ht="18" x14ac:dyDescent="0.35">
      <c r="B188" s="24"/>
      <c r="C188" s="14"/>
      <c r="D188" s="14"/>
      <c r="E188" s="14"/>
      <c r="F188" s="73"/>
    </row>
    <row r="189" spans="2:13" ht="18" x14ac:dyDescent="0.35">
      <c r="B189" s="24"/>
      <c r="C189" s="14"/>
      <c r="D189" s="14"/>
      <c r="E189" s="14"/>
      <c r="F189" s="73"/>
    </row>
    <row r="190" spans="2:13" ht="18" x14ac:dyDescent="0.35">
      <c r="B190" s="24"/>
      <c r="C190" s="14"/>
      <c r="D190" s="14"/>
      <c r="E190" s="14"/>
      <c r="F190" s="73"/>
    </row>
    <row r="191" spans="2:13" ht="18" x14ac:dyDescent="0.35">
      <c r="B191" s="24"/>
      <c r="C191" s="14"/>
      <c r="D191" s="14"/>
      <c r="E191" s="14"/>
      <c r="F191" s="73"/>
    </row>
    <row r="192" spans="2:13" ht="18" x14ac:dyDescent="0.35">
      <c r="B192" s="24"/>
      <c r="C192" s="14"/>
      <c r="D192" s="14"/>
      <c r="E192" s="14"/>
      <c r="F192" s="73"/>
    </row>
    <row r="193" spans="2:17" ht="18" x14ac:dyDescent="0.35">
      <c r="B193" s="24"/>
      <c r="C193" s="14"/>
      <c r="D193" s="14"/>
      <c r="E193" s="14"/>
      <c r="F193" s="73"/>
    </row>
    <row r="194" spans="2:17" ht="24.6" customHeight="1" x14ac:dyDescent="0.35">
      <c r="B194" s="24"/>
      <c r="C194" s="14"/>
      <c r="D194" s="14"/>
      <c r="E194" s="14"/>
      <c r="F194" s="73"/>
      <c r="L194" s="817" t="s">
        <v>732</v>
      </c>
      <c r="M194" s="817"/>
      <c r="N194" s="817"/>
      <c r="O194" s="817"/>
      <c r="P194" s="817"/>
      <c r="Q194" s="817"/>
    </row>
    <row r="195" spans="2:17" ht="24.6" customHeight="1" x14ac:dyDescent="0.25">
      <c r="B195" s="804" t="s">
        <v>733</v>
      </c>
      <c r="C195" s="805"/>
      <c r="D195" s="806"/>
      <c r="E195" s="177" t="s">
        <v>726</v>
      </c>
      <c r="F195"/>
      <c r="G195" s="807" t="s">
        <v>729</v>
      </c>
      <c r="H195" s="808"/>
      <c r="I195" s="809"/>
      <c r="J195" s="177" t="s">
        <v>726</v>
      </c>
      <c r="L195" s="817"/>
      <c r="M195" s="817"/>
      <c r="N195" s="817"/>
      <c r="O195" s="817"/>
      <c r="P195" s="817"/>
      <c r="Q195" s="817"/>
    </row>
    <row r="196" spans="2:17" ht="24.6" customHeight="1" x14ac:dyDescent="0.25">
      <c r="B196" s="792" t="s">
        <v>667</v>
      </c>
      <c r="C196" s="794"/>
      <c r="D196" s="54">
        <v>15.247999999999999</v>
      </c>
      <c r="E196" s="55">
        <f>+D196/$D$201</f>
        <v>0.67012393425331818</v>
      </c>
      <c r="G196" s="792" t="s">
        <v>668</v>
      </c>
      <c r="H196" s="794"/>
      <c r="I196" s="84">
        <v>1138505</v>
      </c>
      <c r="J196" s="85">
        <f>+I196/$I$201</f>
        <v>0.59867655464601988</v>
      </c>
      <c r="L196" s="817"/>
      <c r="M196" s="817"/>
      <c r="N196" s="817"/>
      <c r="O196" s="817"/>
      <c r="P196" s="817"/>
      <c r="Q196" s="817"/>
    </row>
    <row r="197" spans="2:17" ht="24.6" customHeight="1" x14ac:dyDescent="0.25">
      <c r="B197" s="792" t="s">
        <v>668</v>
      </c>
      <c r="C197" s="794"/>
      <c r="D197" s="54">
        <v>5.4909999999999997</v>
      </c>
      <c r="E197" s="55">
        <f>+D197/$D$201</f>
        <v>0.2413202074360552</v>
      </c>
      <c r="G197" s="792" t="s">
        <v>667</v>
      </c>
      <c r="H197" s="794"/>
      <c r="I197" s="84">
        <v>595060</v>
      </c>
      <c r="J197" s="85">
        <f>+I197/$I$201</f>
        <v>0.31290900839931368</v>
      </c>
      <c r="L197" s="817"/>
      <c r="M197" s="817"/>
      <c r="N197" s="817"/>
      <c r="O197" s="817"/>
      <c r="P197" s="817"/>
      <c r="Q197" s="817"/>
    </row>
    <row r="198" spans="2:17" ht="24.6" customHeight="1" x14ac:dyDescent="0.25">
      <c r="B198" s="802" t="s">
        <v>670</v>
      </c>
      <c r="C198" s="802"/>
      <c r="D198" s="54">
        <v>1.04</v>
      </c>
      <c r="E198" s="55">
        <f>+D198/$D$201</f>
        <v>4.5706249450646046E-2</v>
      </c>
      <c r="G198" s="792" t="s">
        <v>669</v>
      </c>
      <c r="H198" s="794"/>
      <c r="I198" s="84">
        <v>88538</v>
      </c>
      <c r="J198" s="85">
        <f>+I198/$I$201</f>
        <v>4.6557217399352056E-2</v>
      </c>
      <c r="L198" s="817"/>
      <c r="M198" s="817"/>
      <c r="N198" s="817"/>
      <c r="O198" s="817"/>
      <c r="P198" s="817"/>
      <c r="Q198" s="817"/>
    </row>
    <row r="199" spans="2:17" ht="24.6" customHeight="1" x14ac:dyDescent="0.25">
      <c r="B199" s="802" t="s">
        <v>669</v>
      </c>
      <c r="C199" s="802"/>
      <c r="D199" s="54">
        <v>0.92</v>
      </c>
      <c r="E199" s="55">
        <f>+D199/$D$201</f>
        <v>4.0432451437109967E-2</v>
      </c>
      <c r="G199" s="792" t="s">
        <v>670</v>
      </c>
      <c r="H199" s="794"/>
      <c r="I199" s="84">
        <v>75716</v>
      </c>
      <c r="J199" s="85">
        <f>+I199/$I$201</f>
        <v>3.9814839646359082E-2</v>
      </c>
      <c r="L199" s="817"/>
      <c r="M199" s="817"/>
      <c r="N199" s="817"/>
      <c r="O199" s="817"/>
      <c r="P199" s="817"/>
      <c r="Q199" s="817"/>
    </row>
    <row r="200" spans="2:17" ht="24.6" customHeight="1" x14ac:dyDescent="0.25">
      <c r="B200" s="802" t="s">
        <v>671</v>
      </c>
      <c r="C200" s="802"/>
      <c r="D200" s="54">
        <v>5.5E-2</v>
      </c>
      <c r="E200" s="55">
        <f>+D200/$D$201</f>
        <v>2.4171574228707042E-3</v>
      </c>
      <c r="G200" s="802" t="s">
        <v>671</v>
      </c>
      <c r="H200" s="802"/>
      <c r="I200" s="84">
        <v>3884</v>
      </c>
      <c r="J200" s="85">
        <f>+I200/$I$201</f>
        <v>2.0423799089552891E-3</v>
      </c>
      <c r="L200" s="817"/>
      <c r="M200" s="817"/>
      <c r="N200" s="817"/>
      <c r="O200" s="817"/>
      <c r="P200" s="817"/>
      <c r="Q200" s="817"/>
    </row>
    <row r="201" spans="2:17" ht="24.6" customHeight="1" x14ac:dyDescent="0.25">
      <c r="B201" s="802" t="s">
        <v>164</v>
      </c>
      <c r="C201" s="802"/>
      <c r="D201" s="54">
        <f>SUM(D196:D200)</f>
        <v>22.753999999999998</v>
      </c>
      <c r="E201" s="55">
        <f>SUM(E196:E200)</f>
        <v>1</v>
      </c>
      <c r="G201" s="802" t="s">
        <v>164</v>
      </c>
      <c r="H201" s="802"/>
      <c r="I201" s="84">
        <f>SUM(I196:I200)</f>
        <v>1901703</v>
      </c>
      <c r="J201" s="86">
        <f>SUM(J196:J200)</f>
        <v>1</v>
      </c>
      <c r="L201" s="817"/>
      <c r="M201" s="817"/>
      <c r="N201" s="817"/>
      <c r="O201" s="817"/>
      <c r="P201" s="817"/>
      <c r="Q201" s="817"/>
    </row>
    <row r="202" spans="2:17" ht="24.6" customHeight="1" x14ac:dyDescent="0.35">
      <c r="B202" s="24" t="s">
        <v>662</v>
      </c>
      <c r="L202" s="817"/>
      <c r="M202" s="817"/>
      <c r="N202" s="817"/>
      <c r="O202" s="817"/>
      <c r="P202" s="817"/>
      <c r="Q202" s="817"/>
    </row>
    <row r="203" spans="2:17" ht="24.6" customHeight="1" x14ac:dyDescent="0.25">
      <c r="L203" s="89"/>
      <c r="M203" s="89"/>
      <c r="N203" s="89"/>
      <c r="O203" s="89"/>
      <c r="P203" s="89"/>
      <c r="Q203" s="89"/>
    </row>
    <row r="204" spans="2:17" ht="15" customHeight="1" x14ac:dyDescent="0.25">
      <c r="B204" s="804" t="s">
        <v>730</v>
      </c>
      <c r="C204" s="805"/>
      <c r="D204" s="805"/>
      <c r="E204" s="805"/>
      <c r="F204" s="806"/>
      <c r="K204" s="814" t="s">
        <v>673</v>
      </c>
      <c r="L204" s="814"/>
      <c r="M204" s="814"/>
      <c r="N204" s="814" t="s">
        <v>674</v>
      </c>
      <c r="O204" s="814" t="s">
        <v>675</v>
      </c>
      <c r="P204" s="150"/>
    </row>
    <row r="205" spans="2:17" ht="15" customHeight="1" x14ac:dyDescent="0.25">
      <c r="B205" s="81" t="s">
        <v>492</v>
      </c>
      <c r="C205" s="88" t="s">
        <v>486</v>
      </c>
      <c r="D205" s="177" t="s">
        <v>407</v>
      </c>
      <c r="E205" s="177" t="s">
        <v>676</v>
      </c>
      <c r="F205" s="177" t="s">
        <v>677</v>
      </c>
      <c r="K205" s="814"/>
      <c r="L205" s="814"/>
      <c r="M205" s="814"/>
      <c r="N205" s="814"/>
      <c r="O205" s="814"/>
      <c r="P205" s="150"/>
    </row>
    <row r="206" spans="2:17" ht="18" x14ac:dyDescent="0.25">
      <c r="B206" s="75" t="s">
        <v>41</v>
      </c>
      <c r="C206" s="87" t="s">
        <v>205</v>
      </c>
      <c r="D206" s="176">
        <v>531668.51699999999</v>
      </c>
      <c r="E206" s="176">
        <v>37553</v>
      </c>
      <c r="F206" s="58">
        <f>+D206/E206</f>
        <v>14.157817404734642</v>
      </c>
      <c r="K206" s="813" t="s">
        <v>234</v>
      </c>
      <c r="L206" s="813"/>
      <c r="M206" s="813"/>
      <c r="N206" s="180">
        <v>254</v>
      </c>
      <c r="O206" s="180">
        <v>298</v>
      </c>
      <c r="P206" s="150"/>
    </row>
    <row r="207" spans="2:17" ht="18" customHeight="1" x14ac:dyDescent="0.25">
      <c r="B207" s="75" t="s">
        <v>41</v>
      </c>
      <c r="C207" s="87" t="s">
        <v>47</v>
      </c>
      <c r="D207" s="176">
        <v>489235.97899999999</v>
      </c>
      <c r="E207" s="176">
        <v>92289</v>
      </c>
      <c r="F207" s="58">
        <f>+D207/E207</f>
        <v>5.3011299179750564</v>
      </c>
      <c r="K207" s="813" t="s">
        <v>681</v>
      </c>
      <c r="L207" s="813"/>
      <c r="M207" s="813"/>
      <c r="N207" s="180">
        <v>195</v>
      </c>
      <c r="O207" s="180">
        <v>166</v>
      </c>
      <c r="P207" s="150"/>
    </row>
    <row r="208" spans="2:17" ht="18" customHeight="1" x14ac:dyDescent="0.25">
      <c r="B208" s="75" t="s">
        <v>47</v>
      </c>
      <c r="C208" s="87" t="s">
        <v>487</v>
      </c>
      <c r="D208" s="176">
        <v>307840.78999999998</v>
      </c>
      <c r="E208" s="176">
        <v>31816</v>
      </c>
      <c r="F208" s="58">
        <f t="shared" ref="F208:F213" si="6">+D208/E208</f>
        <v>9.6756597309529795</v>
      </c>
      <c r="K208" s="813" t="s">
        <v>716</v>
      </c>
      <c r="L208" s="813"/>
      <c r="M208" s="813"/>
      <c r="N208" s="180">
        <v>73</v>
      </c>
      <c r="O208" s="180">
        <v>93</v>
      </c>
      <c r="P208" s="150"/>
    </row>
    <row r="209" spans="2:16" ht="18" x14ac:dyDescent="0.25">
      <c r="B209" s="75" t="s">
        <v>34</v>
      </c>
      <c r="C209" s="87" t="s">
        <v>487</v>
      </c>
      <c r="D209" s="176">
        <v>299672</v>
      </c>
      <c r="E209" s="176">
        <v>39387</v>
      </c>
      <c r="F209" s="58">
        <f t="shared" si="6"/>
        <v>7.6083987102343409</v>
      </c>
      <c r="K209" s="813" t="s">
        <v>679</v>
      </c>
      <c r="L209" s="813"/>
      <c r="M209" s="813"/>
      <c r="N209" s="180">
        <v>93</v>
      </c>
      <c r="O209" s="180">
        <v>87</v>
      </c>
      <c r="P209" s="150"/>
    </row>
    <row r="210" spans="2:16" ht="18" customHeight="1" x14ac:dyDescent="0.25">
      <c r="B210" s="75" t="s">
        <v>41</v>
      </c>
      <c r="C210" s="87" t="s">
        <v>487</v>
      </c>
      <c r="D210" s="176">
        <v>287898</v>
      </c>
      <c r="E210" s="176">
        <v>22603</v>
      </c>
      <c r="F210" s="58">
        <f t="shared" si="6"/>
        <v>12.737158784232182</v>
      </c>
      <c r="K210" s="813" t="s">
        <v>707</v>
      </c>
      <c r="L210" s="813"/>
      <c r="M210" s="813"/>
      <c r="N210" s="180">
        <v>237</v>
      </c>
      <c r="O210" s="180">
        <v>83</v>
      </c>
      <c r="P210" s="150"/>
    </row>
    <row r="211" spans="2:16" ht="18" x14ac:dyDescent="0.25">
      <c r="B211" s="75" t="s">
        <v>47</v>
      </c>
      <c r="C211" s="87" t="s">
        <v>205</v>
      </c>
      <c r="D211" s="176">
        <v>216309</v>
      </c>
      <c r="E211" s="176">
        <v>17692</v>
      </c>
      <c r="F211" s="58">
        <f t="shared" si="6"/>
        <v>12.226373502147863</v>
      </c>
      <c r="K211" s="813" t="s">
        <v>469</v>
      </c>
      <c r="L211" s="813"/>
      <c r="M211" s="813"/>
      <c r="N211" s="180">
        <v>129</v>
      </c>
      <c r="O211" s="180">
        <v>73</v>
      </c>
      <c r="P211" s="150"/>
    </row>
    <row r="212" spans="2:16" ht="18" x14ac:dyDescent="0.25">
      <c r="B212" s="75" t="s">
        <v>493</v>
      </c>
      <c r="C212" s="87" t="s">
        <v>205</v>
      </c>
      <c r="D212" s="176">
        <v>216139.41899999999</v>
      </c>
      <c r="E212" s="176">
        <v>9116</v>
      </c>
      <c r="F212" s="58">
        <f t="shared" si="6"/>
        <v>23.709896774901271</v>
      </c>
      <c r="K212" s="813" t="s">
        <v>482</v>
      </c>
      <c r="L212" s="813"/>
      <c r="M212" s="813"/>
      <c r="N212" s="180">
        <v>56</v>
      </c>
      <c r="O212" s="180">
        <v>63</v>
      </c>
      <c r="P212" s="150"/>
    </row>
    <row r="213" spans="2:16" ht="18" customHeight="1" x14ac:dyDescent="0.25">
      <c r="B213" s="75" t="s">
        <v>41</v>
      </c>
      <c r="C213" s="87" t="s">
        <v>734</v>
      </c>
      <c r="D213" s="176">
        <v>199579.774</v>
      </c>
      <c r="E213" s="176">
        <v>11879</v>
      </c>
      <c r="F213" s="58">
        <f t="shared" si="6"/>
        <v>16.8010585066083</v>
      </c>
      <c r="G213" s="94"/>
      <c r="K213" s="813" t="s">
        <v>720</v>
      </c>
      <c r="L213" s="813"/>
      <c r="M213" s="813"/>
      <c r="N213" s="812">
        <v>45</v>
      </c>
      <c r="O213" s="812">
        <v>46</v>
      </c>
      <c r="P213" s="150"/>
    </row>
    <row r="214" spans="2:16" ht="16.5" customHeight="1" x14ac:dyDescent="0.25">
      <c r="F214" s="94"/>
      <c r="G214" s="94"/>
      <c r="K214" s="813"/>
      <c r="L214" s="813"/>
      <c r="M214" s="813"/>
      <c r="N214" s="812"/>
      <c r="O214" s="812"/>
      <c r="P214" s="150"/>
    </row>
    <row r="215" spans="2:16" ht="16.5" x14ac:dyDescent="0.35">
      <c r="K215" s="152" t="s">
        <v>685</v>
      </c>
      <c r="L215" s="151"/>
      <c r="M215" s="151"/>
      <c r="N215" s="151"/>
      <c r="O215" s="151"/>
      <c r="P215" s="150"/>
    </row>
    <row r="216" spans="2:16" x14ac:dyDescent="0.25">
      <c r="K216" s="151"/>
      <c r="L216" s="151"/>
      <c r="M216" s="151"/>
      <c r="N216" s="151"/>
      <c r="O216" s="151"/>
      <c r="P216" s="150"/>
    </row>
    <row r="217" spans="2:16" hidden="1" x14ac:dyDescent="0.25">
      <c r="B217" s="791" t="s">
        <v>721</v>
      </c>
      <c r="C217" s="791"/>
      <c r="D217" s="791"/>
      <c r="E217" s="791"/>
      <c r="F217" s="791"/>
      <c r="G217" s="791"/>
    </row>
    <row r="218" spans="2:16" hidden="1" x14ac:dyDescent="0.25">
      <c r="B218" s="791"/>
      <c r="C218" s="791"/>
      <c r="D218" s="791"/>
      <c r="E218" s="791"/>
      <c r="F218" s="791"/>
      <c r="G218" s="791"/>
    </row>
    <row r="219" spans="2:16" ht="30" hidden="1" x14ac:dyDescent="0.25">
      <c r="B219" s="99" t="s">
        <v>687</v>
      </c>
      <c r="C219" s="100" t="s">
        <v>464</v>
      </c>
      <c r="D219" s="101" t="s">
        <v>688</v>
      </c>
      <c r="E219" s="100" t="s">
        <v>689</v>
      </c>
      <c r="F219" s="100" t="s">
        <v>690</v>
      </c>
      <c r="G219" s="100" t="s">
        <v>691</v>
      </c>
    </row>
    <row r="220" spans="2:16" ht="15.75" hidden="1" x14ac:dyDescent="0.3">
      <c r="B220" s="56" t="s">
        <v>378</v>
      </c>
      <c r="C220" s="95">
        <v>176811</v>
      </c>
      <c r="D220" s="95">
        <v>6554</v>
      </c>
      <c r="E220" s="96">
        <f>+C220/D220</f>
        <v>26.977570949038753</v>
      </c>
      <c r="F220" s="97">
        <v>2456</v>
      </c>
      <c r="G220" s="96">
        <f>+D220/F220</f>
        <v>2.6685667752442996</v>
      </c>
    </row>
    <row r="221" spans="2:16" ht="15.75" hidden="1" x14ac:dyDescent="0.3">
      <c r="B221" s="56" t="s">
        <v>379</v>
      </c>
      <c r="C221" s="95">
        <v>208704</v>
      </c>
      <c r="D221" s="95">
        <v>7585</v>
      </c>
      <c r="E221" s="96">
        <f>+C221/D221</f>
        <v>27.515359261700723</v>
      </c>
      <c r="F221" s="97">
        <v>2681</v>
      </c>
      <c r="G221" s="96">
        <f t="shared" ref="G221:G231" si="7">+D221/F221</f>
        <v>2.8291682208131292</v>
      </c>
    </row>
    <row r="222" spans="2:16" ht="15.75" hidden="1" x14ac:dyDescent="0.3">
      <c r="B222" s="56" t="s">
        <v>380</v>
      </c>
      <c r="C222" s="95">
        <v>179886</v>
      </c>
      <c r="D222" s="95">
        <v>6599</v>
      </c>
      <c r="E222" s="96">
        <f>+C222/D222</f>
        <v>27.259584785573573</v>
      </c>
      <c r="F222" s="97">
        <v>2569</v>
      </c>
      <c r="G222" s="96">
        <f t="shared" si="7"/>
        <v>2.5687037757882445</v>
      </c>
    </row>
    <row r="223" spans="2:16" ht="15.75" hidden="1" x14ac:dyDescent="0.3">
      <c r="B223" s="56" t="s">
        <v>381</v>
      </c>
      <c r="C223" s="95">
        <v>124542</v>
      </c>
      <c r="D223" s="95">
        <v>4637</v>
      </c>
      <c r="E223" s="96">
        <f t="shared" ref="E223:E231" si="8">+C223/D223</f>
        <v>26.858313564804831</v>
      </c>
      <c r="F223" s="97">
        <v>2013</v>
      </c>
      <c r="G223" s="96">
        <f t="shared" si="7"/>
        <v>2.3035270740188771</v>
      </c>
    </row>
    <row r="224" spans="2:16" ht="15.75" hidden="1" customHeight="1" x14ac:dyDescent="0.3">
      <c r="B224" s="56" t="s">
        <v>382</v>
      </c>
      <c r="C224" s="95">
        <v>131554</v>
      </c>
      <c r="D224" s="95">
        <v>4981</v>
      </c>
      <c r="E224" s="96">
        <f t="shared" si="8"/>
        <v>26.411162417185306</v>
      </c>
      <c r="F224" s="97">
        <v>2165</v>
      </c>
      <c r="G224" s="96">
        <f t="shared" si="7"/>
        <v>2.3006928406466511</v>
      </c>
    </row>
    <row r="225" spans="2:7" ht="15.75" hidden="1" customHeight="1" x14ac:dyDescent="0.3">
      <c r="B225" s="56" t="s">
        <v>383</v>
      </c>
      <c r="C225" s="95">
        <v>157980</v>
      </c>
      <c r="D225" s="95">
        <v>5817</v>
      </c>
      <c r="E225" s="96">
        <f t="shared" si="8"/>
        <v>27.158329035585353</v>
      </c>
      <c r="F225" s="97">
        <v>2404</v>
      </c>
      <c r="G225" s="96">
        <f t="shared" si="7"/>
        <v>2.4197171381031612</v>
      </c>
    </row>
    <row r="226" spans="2:7" ht="15.75" hidden="1" x14ac:dyDescent="0.3">
      <c r="B226" s="56" t="s">
        <v>384</v>
      </c>
      <c r="C226" s="95">
        <v>172936</v>
      </c>
      <c r="D226" s="95">
        <v>6345</v>
      </c>
      <c r="E226" s="96">
        <f t="shared" si="8"/>
        <v>27.255476753349093</v>
      </c>
      <c r="F226" s="97">
        <v>2664</v>
      </c>
      <c r="G226" s="96">
        <f t="shared" si="7"/>
        <v>2.3817567567567566</v>
      </c>
    </row>
    <row r="227" spans="2:7" ht="15.75" hidden="1" x14ac:dyDescent="0.3">
      <c r="B227" s="56" t="s">
        <v>385</v>
      </c>
      <c r="C227" s="95">
        <v>140609</v>
      </c>
      <c r="D227" s="95">
        <v>5393</v>
      </c>
      <c r="E227" s="96">
        <f t="shared" si="8"/>
        <v>26.072501390691638</v>
      </c>
      <c r="F227" s="97">
        <v>2404</v>
      </c>
      <c r="G227" s="96">
        <f t="shared" si="7"/>
        <v>2.2433444259567388</v>
      </c>
    </row>
    <row r="228" spans="2:7" ht="15.75" hidden="1" x14ac:dyDescent="0.3">
      <c r="B228" s="56" t="s">
        <v>386</v>
      </c>
      <c r="C228" s="95">
        <v>164771</v>
      </c>
      <c r="D228" s="95">
        <v>6297</v>
      </c>
      <c r="E228" s="96">
        <f t="shared" si="8"/>
        <v>26.166587263776403</v>
      </c>
      <c r="F228" s="97">
        <v>2602</v>
      </c>
      <c r="G228" s="96">
        <f t="shared" si="7"/>
        <v>2.4200614911606455</v>
      </c>
    </row>
    <row r="229" spans="2:7" ht="15.75" hidden="1" x14ac:dyDescent="0.3">
      <c r="B229" s="56" t="s">
        <v>387</v>
      </c>
      <c r="C229" s="95"/>
      <c r="D229" s="95"/>
      <c r="E229" s="96" t="e">
        <f t="shared" si="8"/>
        <v>#DIV/0!</v>
      </c>
      <c r="F229" s="97"/>
      <c r="G229" s="96" t="e">
        <f t="shared" si="7"/>
        <v>#DIV/0!</v>
      </c>
    </row>
    <row r="230" spans="2:7" ht="15.75" hidden="1" x14ac:dyDescent="0.3">
      <c r="B230" s="56" t="s">
        <v>388</v>
      </c>
      <c r="C230" s="95"/>
      <c r="D230" s="95"/>
      <c r="E230" s="96" t="e">
        <f>+C230/D230</f>
        <v>#DIV/0!</v>
      </c>
      <c r="F230" s="97"/>
      <c r="G230" s="96" t="e">
        <f>+D230/F230</f>
        <v>#DIV/0!</v>
      </c>
    </row>
    <row r="231" spans="2:7" ht="15.75" hidden="1" x14ac:dyDescent="0.3">
      <c r="B231" s="56" t="s">
        <v>388</v>
      </c>
      <c r="C231" s="95"/>
      <c r="D231" s="95"/>
      <c r="E231" s="96" t="e">
        <f t="shared" si="8"/>
        <v>#DIV/0!</v>
      </c>
      <c r="F231" s="97"/>
      <c r="G231" s="96" t="e">
        <f t="shared" si="7"/>
        <v>#DIV/0!</v>
      </c>
    </row>
    <row r="232" spans="2:7" hidden="1" x14ac:dyDescent="0.25">
      <c r="B232" s="98" t="s">
        <v>692</v>
      </c>
      <c r="C232" s="102">
        <f>AVERAGE(C220:C228)</f>
        <v>161977</v>
      </c>
      <c r="D232" s="102">
        <f>AVERAGE(D220:D228)</f>
        <v>6023.1111111111113</v>
      </c>
      <c r="E232" s="103">
        <f>AVERAGE(E220:E224)</f>
        <v>27.004398195660634</v>
      </c>
      <c r="F232" s="104">
        <f>AVERAGE(F220:F228)</f>
        <v>2439.7777777777778</v>
      </c>
      <c r="G232" s="103">
        <f>AVERAGE(G220:G224)</f>
        <v>2.5341317373022401</v>
      </c>
    </row>
  </sheetData>
  <sheetProtection selectLockedCells="1" selectUnlockedCells="1"/>
  <mergeCells count="109">
    <mergeCell ref="K70:M70"/>
    <mergeCell ref="G55:H55"/>
    <mergeCell ref="B55:C55"/>
    <mergeCell ref="B91:B92"/>
    <mergeCell ref="C91:C92"/>
    <mergeCell ref="K91:K92"/>
    <mergeCell ref="G122:H122"/>
    <mergeCell ref="B217:G218"/>
    <mergeCell ref="B199:C199"/>
    <mergeCell ref="B196:C196"/>
    <mergeCell ref="G196:H196"/>
    <mergeCell ref="B197:C197"/>
    <mergeCell ref="G197:H197"/>
    <mergeCell ref="B198:C198"/>
    <mergeCell ref="G198:H198"/>
    <mergeCell ref="G199:H199"/>
    <mergeCell ref="B200:C200"/>
    <mergeCell ref="K206:M206"/>
    <mergeCell ref="K207:M207"/>
    <mergeCell ref="K204:M205"/>
    <mergeCell ref="B127:C127"/>
    <mergeCell ref="G127:H127"/>
    <mergeCell ref="B124:C124"/>
    <mergeCell ref="B122:C122"/>
    <mergeCell ref="K68:M68"/>
    <mergeCell ref="K67:M67"/>
    <mergeCell ref="B50:D50"/>
    <mergeCell ref="G50:I50"/>
    <mergeCell ref="G51:H51"/>
    <mergeCell ref="G52:H52"/>
    <mergeCell ref="G53:H53"/>
    <mergeCell ref="B53:C53"/>
    <mergeCell ref="B56:C56"/>
    <mergeCell ref="G56:H56"/>
    <mergeCell ref="B54:C54"/>
    <mergeCell ref="B51:C51"/>
    <mergeCell ref="B52:C52"/>
    <mergeCell ref="K66:M66"/>
    <mergeCell ref="L49:Q60"/>
    <mergeCell ref="A1:Q3"/>
    <mergeCell ref="B22:B23"/>
    <mergeCell ref="C22:C23"/>
    <mergeCell ref="B6:C8"/>
    <mergeCell ref="D6:P10"/>
    <mergeCell ref="L22:L23"/>
    <mergeCell ref="D22:D23"/>
    <mergeCell ref="M22:M23"/>
    <mergeCell ref="K22:K23"/>
    <mergeCell ref="B13:P18"/>
    <mergeCell ref="K208:M208"/>
    <mergeCell ref="K209:M209"/>
    <mergeCell ref="B145:G146"/>
    <mergeCell ref="G200:H200"/>
    <mergeCell ref="B201:C201"/>
    <mergeCell ref="G201:H201"/>
    <mergeCell ref="B166:B167"/>
    <mergeCell ref="C166:C167"/>
    <mergeCell ref="M166:M167"/>
    <mergeCell ref="L194:Q202"/>
    <mergeCell ref="K166:K167"/>
    <mergeCell ref="L166:L167"/>
    <mergeCell ref="D166:D167"/>
    <mergeCell ref="B204:F204"/>
    <mergeCell ref="B72:G73"/>
    <mergeCell ref="K139:M139"/>
    <mergeCell ref="K140:M140"/>
    <mergeCell ref="K132:M133"/>
    <mergeCell ref="M91:M92"/>
    <mergeCell ref="G125:H125"/>
    <mergeCell ref="B126:C126"/>
    <mergeCell ref="B195:D195"/>
    <mergeCell ref="G195:I195"/>
    <mergeCell ref="L91:L92"/>
    <mergeCell ref="L120:Q129"/>
    <mergeCell ref="G126:H126"/>
    <mergeCell ref="K141:M141"/>
    <mergeCell ref="K135:M135"/>
    <mergeCell ref="K142:M142"/>
    <mergeCell ref="K138:M138"/>
    <mergeCell ref="K136:M136"/>
    <mergeCell ref="O132:O133"/>
    <mergeCell ref="B123:C123"/>
    <mergeCell ref="G123:H123"/>
    <mergeCell ref="G124:H124"/>
    <mergeCell ref="G121:I121"/>
    <mergeCell ref="N213:N214"/>
    <mergeCell ref="O213:O214"/>
    <mergeCell ref="K210:M210"/>
    <mergeCell ref="K211:M211"/>
    <mergeCell ref="O204:O205"/>
    <mergeCell ref="G54:H54"/>
    <mergeCell ref="B61:F61"/>
    <mergeCell ref="B132:F132"/>
    <mergeCell ref="K61:M62"/>
    <mergeCell ref="N61:N62"/>
    <mergeCell ref="O61:O62"/>
    <mergeCell ref="K69:M69"/>
    <mergeCell ref="K63:M63"/>
    <mergeCell ref="K64:M64"/>
    <mergeCell ref="K65:M65"/>
    <mergeCell ref="D91:D92"/>
    <mergeCell ref="B125:C125"/>
    <mergeCell ref="B121:D121"/>
    <mergeCell ref="N132:N133"/>
    <mergeCell ref="N204:N205"/>
    <mergeCell ref="K134:M134"/>
    <mergeCell ref="K137:M137"/>
    <mergeCell ref="K212:M212"/>
    <mergeCell ref="K213:M214"/>
  </mergeCells>
  <hyperlinks>
    <hyperlink ref="B4" location="Portada!A1" display="Volver al Inicio"/>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129"/>
  <sheetViews>
    <sheetView topLeftCell="A109" workbookViewId="0">
      <selection activeCell="E126" sqref="E126"/>
    </sheetView>
  </sheetViews>
  <sheetFormatPr baseColWidth="10" defaultColWidth="11.42578125" defaultRowHeight="15" x14ac:dyDescent="0.25"/>
  <cols>
    <col min="2" max="2" width="15.7109375" customWidth="1"/>
  </cols>
  <sheetData>
    <row r="1" spans="1:2" x14ac:dyDescent="0.25">
      <c r="A1" s="38" t="s">
        <v>0</v>
      </c>
      <c r="B1" s="35" t="s">
        <v>1</v>
      </c>
    </row>
    <row r="2" spans="1:2" x14ac:dyDescent="0.25">
      <c r="A2" s="36">
        <v>40909</v>
      </c>
      <c r="B2" s="37">
        <v>2.4E-2</v>
      </c>
    </row>
    <row r="3" spans="1:2" x14ac:dyDescent="0.25">
      <c r="A3" s="36">
        <v>40940</v>
      </c>
      <c r="B3" s="37">
        <v>4.4999999999999998E-2</v>
      </c>
    </row>
    <row r="4" spans="1:2" x14ac:dyDescent="0.25">
      <c r="A4" s="36">
        <v>40969</v>
      </c>
      <c r="B4" s="37">
        <v>-8.9999999999999993E-3</v>
      </c>
    </row>
    <row r="5" spans="1:2" x14ac:dyDescent="0.25">
      <c r="A5" s="36">
        <v>41000</v>
      </c>
      <c r="B5" s="37">
        <v>-1.6E-2</v>
      </c>
    </row>
    <row r="6" spans="1:2" x14ac:dyDescent="0.25">
      <c r="A6" s="36">
        <v>41030</v>
      </c>
      <c r="B6" s="37">
        <v>-2E-3</v>
      </c>
    </row>
    <row r="7" spans="1:2" x14ac:dyDescent="0.25">
      <c r="A7" s="36">
        <v>41061</v>
      </c>
      <c r="B7" s="37">
        <v>2.8000000000000001E-2</v>
      </c>
    </row>
    <row r="8" spans="1:2" x14ac:dyDescent="0.25">
      <c r="A8" s="36">
        <v>41091</v>
      </c>
      <c r="B8" s="37">
        <v>1.4999999999999999E-2</v>
      </c>
    </row>
    <row r="9" spans="1:2" x14ac:dyDescent="0.25">
      <c r="A9" s="36">
        <v>41122</v>
      </c>
      <c r="B9" s="37">
        <v>-1.9E-2</v>
      </c>
    </row>
    <row r="10" spans="1:2" x14ac:dyDescent="0.25">
      <c r="A10" s="36">
        <v>41153</v>
      </c>
      <c r="B10" s="37">
        <v>-1.2999999999999999E-2</v>
      </c>
    </row>
    <row r="11" spans="1:2" x14ac:dyDescent="0.25">
      <c r="A11" s="36">
        <v>41183</v>
      </c>
      <c r="B11" s="37">
        <v>1.2E-2</v>
      </c>
    </row>
    <row r="12" spans="1:2" x14ac:dyDescent="0.25">
      <c r="A12" s="36">
        <v>41214</v>
      </c>
      <c r="B12" s="37">
        <v>-4.1000000000000002E-2</v>
      </c>
    </row>
    <row r="13" spans="1:2" x14ac:dyDescent="0.25">
      <c r="A13" s="36">
        <v>41244</v>
      </c>
      <c r="B13" s="37">
        <v>-0.03</v>
      </c>
    </row>
    <row r="14" spans="1:2" x14ac:dyDescent="0.25">
      <c r="A14" s="36">
        <v>41275</v>
      </c>
      <c r="B14" s="37">
        <v>-1.7000000000000001E-2</v>
      </c>
    </row>
    <row r="15" spans="1:2" x14ac:dyDescent="0.25">
      <c r="A15" s="36">
        <v>41306</v>
      </c>
      <c r="B15" s="37">
        <v>-4.4999999999999998E-2</v>
      </c>
    </row>
    <row r="16" spans="1:2" x14ac:dyDescent="0.25">
      <c r="A16" s="36">
        <v>41334</v>
      </c>
      <c r="B16" s="37">
        <v>-0.115</v>
      </c>
    </row>
    <row r="17" spans="1:2" x14ac:dyDescent="0.25">
      <c r="A17" s="36">
        <v>41365</v>
      </c>
      <c r="B17" s="37">
        <v>8.4000000000000005E-2</v>
      </c>
    </row>
    <row r="18" spans="1:2" x14ac:dyDescent="0.25">
      <c r="A18" s="36">
        <v>41395</v>
      </c>
      <c r="B18" s="37">
        <v>-3.1E-2</v>
      </c>
    </row>
    <row r="19" spans="1:2" x14ac:dyDescent="0.25">
      <c r="A19" s="36">
        <v>41426</v>
      </c>
      <c r="B19" s="37">
        <v>-5.5E-2</v>
      </c>
    </row>
    <row r="20" spans="1:2" x14ac:dyDescent="0.25">
      <c r="A20" s="36">
        <v>41456</v>
      </c>
      <c r="B20" s="37">
        <v>2E-3</v>
      </c>
    </row>
    <row r="21" spans="1:2" x14ac:dyDescent="0.25">
      <c r="A21" s="36">
        <v>41487</v>
      </c>
      <c r="B21" s="37">
        <v>-3.9E-2</v>
      </c>
    </row>
    <row r="22" spans="1:2" x14ac:dyDescent="0.25">
      <c r="A22" s="36">
        <v>41518</v>
      </c>
      <c r="B22" s="37">
        <v>-1.8000000000000002E-2</v>
      </c>
    </row>
    <row r="23" spans="1:2" x14ac:dyDescent="0.25">
      <c r="A23" s="36">
        <v>41548</v>
      </c>
      <c r="B23" s="37">
        <v>-1E-3</v>
      </c>
    </row>
    <row r="24" spans="1:2" x14ac:dyDescent="0.25">
      <c r="A24" s="36">
        <v>41579</v>
      </c>
      <c r="B24" s="37">
        <v>-6.0000000000000001E-3</v>
      </c>
    </row>
    <row r="25" spans="1:2" x14ac:dyDescent="0.25">
      <c r="A25" s="36">
        <v>41609</v>
      </c>
      <c r="B25" s="37">
        <v>1.4999999999999999E-2</v>
      </c>
    </row>
    <row r="26" spans="1:2" x14ac:dyDescent="0.25">
      <c r="A26" s="36">
        <v>41640</v>
      </c>
      <c r="B26" s="37">
        <v>1E-3</v>
      </c>
    </row>
    <row r="27" spans="1:2" x14ac:dyDescent="0.25">
      <c r="A27" s="36">
        <v>41671</v>
      </c>
      <c r="B27" s="37">
        <v>2.7999999999999997E-2</v>
      </c>
    </row>
    <row r="28" spans="1:2" x14ac:dyDescent="0.25">
      <c r="A28" s="36">
        <v>41699</v>
      </c>
      <c r="B28" s="37">
        <v>9.8000000000000004E-2</v>
      </c>
    </row>
    <row r="29" spans="1:2" x14ac:dyDescent="0.25">
      <c r="A29" s="36">
        <v>41730</v>
      </c>
      <c r="B29" s="37">
        <v>-2.2000000000000002E-2</v>
      </c>
    </row>
    <row r="30" spans="1:2" x14ac:dyDescent="0.25">
      <c r="A30" s="36">
        <v>41760</v>
      </c>
      <c r="B30" s="37">
        <v>0.02</v>
      </c>
    </row>
    <row r="31" spans="1:2" x14ac:dyDescent="0.25">
      <c r="A31" s="36">
        <v>41791</v>
      </c>
      <c r="B31" s="37">
        <v>-6.0000000000000001E-3</v>
      </c>
    </row>
    <row r="32" spans="1:2" x14ac:dyDescent="0.25">
      <c r="A32" s="36">
        <v>41821</v>
      </c>
      <c r="B32" s="37">
        <v>1.6E-2</v>
      </c>
    </row>
    <row r="33" spans="1:2" x14ac:dyDescent="0.25">
      <c r="A33" s="36">
        <v>41852</v>
      </c>
      <c r="B33" s="37">
        <v>3.0000000000000001E-3</v>
      </c>
    </row>
    <row r="34" spans="1:2" x14ac:dyDescent="0.25">
      <c r="A34" s="36">
        <v>41883</v>
      </c>
      <c r="B34" s="37">
        <v>1.3000000000000001E-2</v>
      </c>
    </row>
    <row r="35" spans="1:2" x14ac:dyDescent="0.25">
      <c r="A35" s="36">
        <v>41913</v>
      </c>
      <c r="B35" s="37">
        <v>3.0000000000000001E-3</v>
      </c>
    </row>
    <row r="36" spans="1:2" x14ac:dyDescent="0.25">
      <c r="A36" s="36">
        <v>41944</v>
      </c>
      <c r="B36" s="37">
        <v>-8.9999999999999993E-3</v>
      </c>
    </row>
    <row r="37" spans="1:2" x14ac:dyDescent="0.25">
      <c r="A37" s="36">
        <v>41974</v>
      </c>
      <c r="B37" s="37">
        <v>2.1000000000000001E-2</v>
      </c>
    </row>
    <row r="38" spans="1:2" x14ac:dyDescent="0.25">
      <c r="A38" s="36">
        <v>42005</v>
      </c>
      <c r="B38" s="37">
        <v>-2.5000000000000001E-2</v>
      </c>
    </row>
    <row r="39" spans="1:2" x14ac:dyDescent="0.25">
      <c r="A39" s="36">
        <v>42036</v>
      </c>
      <c r="B39" s="37">
        <v>-1.3000000000000001E-2</v>
      </c>
    </row>
    <row r="40" spans="1:2" x14ac:dyDescent="0.25">
      <c r="A40" s="36">
        <v>42064</v>
      </c>
      <c r="B40" s="37">
        <v>-1E-3</v>
      </c>
    </row>
    <row r="41" spans="1:2" x14ac:dyDescent="0.25">
      <c r="A41" s="36">
        <v>42095</v>
      </c>
      <c r="B41" s="37">
        <v>-3.6000000000000004E-2</v>
      </c>
    </row>
    <row r="42" spans="1:2" x14ac:dyDescent="0.25">
      <c r="A42" s="36">
        <v>42125</v>
      </c>
      <c r="B42" s="37">
        <v>-3.9E-2</v>
      </c>
    </row>
    <row r="43" spans="1:2" x14ac:dyDescent="0.25">
      <c r="A43" s="36">
        <v>42156</v>
      </c>
      <c r="B43" s="37">
        <v>1.4999999999999999E-2</v>
      </c>
    </row>
    <row r="44" spans="1:2" x14ac:dyDescent="0.25">
      <c r="A44" s="36">
        <v>42186</v>
      </c>
      <c r="B44" s="37">
        <v>3.0000000000000001E-3</v>
      </c>
    </row>
    <row r="45" spans="1:2" x14ac:dyDescent="0.25">
      <c r="A45" s="36">
        <v>42217</v>
      </c>
      <c r="B45" s="37">
        <v>2.6000000000000002E-2</v>
      </c>
    </row>
    <row r="46" spans="1:2" x14ac:dyDescent="0.25">
      <c r="A46" s="36">
        <v>42248</v>
      </c>
      <c r="B46" s="37">
        <v>0.02</v>
      </c>
    </row>
    <row r="47" spans="1:2" x14ac:dyDescent="0.25">
      <c r="A47" s="36">
        <v>42278</v>
      </c>
      <c r="B47" s="37">
        <v>1.3000000000000001E-2</v>
      </c>
    </row>
    <row r="48" spans="1:2" x14ac:dyDescent="0.25">
      <c r="A48" s="36">
        <v>42309</v>
      </c>
      <c r="B48" s="37">
        <v>4.8000000000000001E-2</v>
      </c>
    </row>
    <row r="49" spans="1:2" x14ac:dyDescent="0.25">
      <c r="A49" s="36">
        <v>42339</v>
      </c>
      <c r="B49" s="37">
        <v>3.9E-2</v>
      </c>
    </row>
    <row r="50" spans="1:2" x14ac:dyDescent="0.25">
      <c r="A50" s="36">
        <v>42370</v>
      </c>
      <c r="B50" s="37">
        <v>8.199999999999999E-2</v>
      </c>
    </row>
    <row r="51" spans="1:2" x14ac:dyDescent="0.25">
      <c r="A51" s="36">
        <v>42401</v>
      </c>
      <c r="B51" s="37">
        <v>8.199999999999999E-2</v>
      </c>
    </row>
    <row r="52" spans="1:2" x14ac:dyDescent="0.25">
      <c r="A52" s="36">
        <v>42430</v>
      </c>
      <c r="B52" s="37">
        <v>1.3999999999999999E-2</v>
      </c>
    </row>
    <row r="53" spans="1:2" x14ac:dyDescent="0.25">
      <c r="A53" s="36">
        <v>42461</v>
      </c>
      <c r="B53" s="37">
        <v>8.4000000000000005E-2</v>
      </c>
    </row>
    <row r="54" spans="1:2" x14ac:dyDescent="0.25">
      <c r="A54" s="36">
        <v>42491</v>
      </c>
      <c r="B54" s="37">
        <v>4.4999999999999998E-2</v>
      </c>
    </row>
    <row r="55" spans="1:2" x14ac:dyDescent="0.25">
      <c r="A55" s="36">
        <v>42522</v>
      </c>
      <c r="B55" s="37">
        <v>6.6000000000000003E-2</v>
      </c>
    </row>
    <row r="56" spans="1:2" x14ac:dyDescent="0.25">
      <c r="A56" s="36">
        <v>42552</v>
      </c>
      <c r="B56" s="37">
        <v>-6.2E-2</v>
      </c>
    </row>
    <row r="57" spans="1:2" x14ac:dyDescent="0.25">
      <c r="A57" s="36">
        <v>42583</v>
      </c>
      <c r="B57" s="37">
        <v>9.4E-2</v>
      </c>
    </row>
    <row r="58" spans="1:2" x14ac:dyDescent="0.25">
      <c r="A58" s="36">
        <v>42614</v>
      </c>
      <c r="B58" s="37">
        <v>0.04</v>
      </c>
    </row>
    <row r="59" spans="1:2" x14ac:dyDescent="0.25">
      <c r="A59" s="36">
        <v>42644</v>
      </c>
      <c r="B59" s="37">
        <v>4.0000000000000001E-3</v>
      </c>
    </row>
    <row r="60" spans="1:2" x14ac:dyDescent="0.25">
      <c r="A60" s="36">
        <v>42675</v>
      </c>
      <c r="B60" s="37">
        <v>1.6E-2</v>
      </c>
    </row>
    <row r="61" spans="1:2" x14ac:dyDescent="0.25">
      <c r="A61" s="36">
        <v>42705</v>
      </c>
      <c r="B61" s="37">
        <v>2.2000000000000002E-2</v>
      </c>
    </row>
    <row r="62" spans="1:2" x14ac:dyDescent="0.25">
      <c r="A62" s="36">
        <v>42736</v>
      </c>
      <c r="B62" s="37">
        <v>-2E-3</v>
      </c>
    </row>
    <row r="63" spans="1:2" x14ac:dyDescent="0.25">
      <c r="A63" s="36">
        <v>42767</v>
      </c>
      <c r="B63" s="37">
        <v>-3.2000000000000001E-2</v>
      </c>
    </row>
    <row r="64" spans="1:2" x14ac:dyDescent="0.25">
      <c r="A64" s="36">
        <v>42795</v>
      </c>
      <c r="B64" s="37">
        <v>4.8000000000000001E-2</v>
      </c>
    </row>
    <row r="65" spans="1:2" x14ac:dyDescent="0.25">
      <c r="A65" s="36">
        <v>42826</v>
      </c>
      <c r="B65" s="37">
        <v>-6.8000000000000005E-2</v>
      </c>
    </row>
    <row r="66" spans="1:2" x14ac:dyDescent="0.25">
      <c r="A66" s="36">
        <v>42856</v>
      </c>
      <c r="B66" s="37">
        <v>-6.0000000000000001E-3</v>
      </c>
    </row>
    <row r="67" spans="1:2" x14ac:dyDescent="0.25">
      <c r="A67" s="36">
        <v>42887</v>
      </c>
      <c r="B67" s="37">
        <v>-1.9E-2</v>
      </c>
    </row>
    <row r="68" spans="1:2" x14ac:dyDescent="0.25">
      <c r="A68" s="36">
        <v>42917</v>
      </c>
      <c r="B68" s="37">
        <v>6.2E-2</v>
      </c>
    </row>
    <row r="69" spans="1:2" x14ac:dyDescent="0.25">
      <c r="A69" s="36">
        <v>42948</v>
      </c>
      <c r="B69" s="37">
        <v>-3.1E-2</v>
      </c>
    </row>
    <row r="70" spans="1:2" x14ac:dyDescent="0.25">
      <c r="A70" s="36">
        <v>42979</v>
      </c>
      <c r="B70" s="37">
        <v>-1.9E-2</v>
      </c>
    </row>
    <row r="71" spans="1:2" x14ac:dyDescent="0.25">
      <c r="A71" s="36">
        <v>43009</v>
      </c>
      <c r="B71" s="37">
        <v>-3.0000000000000001E-3</v>
      </c>
    </row>
    <row r="72" spans="1:2" x14ac:dyDescent="0.25">
      <c r="A72" s="36">
        <v>43040</v>
      </c>
      <c r="B72" s="37">
        <v>3.0000000000000001E-3</v>
      </c>
    </row>
    <row r="73" spans="1:2" x14ac:dyDescent="0.25">
      <c r="A73" s="36">
        <v>43070</v>
      </c>
      <c r="B73" s="37">
        <v>-8.0000000000000002E-3</v>
      </c>
    </row>
    <row r="74" spans="1:2" x14ac:dyDescent="0.25">
      <c r="A74" s="36">
        <v>43101</v>
      </c>
      <c r="B74" s="37">
        <v>0.01</v>
      </c>
    </row>
    <row r="75" spans="1:2" x14ac:dyDescent="0.25">
      <c r="A75" s="36">
        <v>43132</v>
      </c>
      <c r="B75" s="37">
        <v>1.4999999999999999E-2</v>
      </c>
    </row>
    <row r="76" spans="1:2" x14ac:dyDescent="0.25">
      <c r="A76" s="36">
        <v>43160</v>
      </c>
      <c r="B76" s="37">
        <v>-1.3999999999999999E-2</v>
      </c>
    </row>
    <row r="77" spans="1:2" x14ac:dyDescent="0.25">
      <c r="A77" s="36">
        <v>43191</v>
      </c>
      <c r="B77" s="37">
        <v>0.105</v>
      </c>
    </row>
    <row r="78" spans="1:2" x14ac:dyDescent="0.25">
      <c r="A78" s="36">
        <v>43221</v>
      </c>
      <c r="B78" s="37">
        <v>2.8999999999999998E-2</v>
      </c>
    </row>
    <row r="79" spans="1:2" x14ac:dyDescent="0.25">
      <c r="A79" s="36">
        <v>43252</v>
      </c>
      <c r="B79" s="37">
        <v>1.3000000000000001E-2</v>
      </c>
    </row>
    <row r="80" spans="1:2" x14ac:dyDescent="0.25">
      <c r="A80" s="36">
        <v>43282</v>
      </c>
      <c r="B80" s="37">
        <v>3.5000000000000003E-2</v>
      </c>
    </row>
    <row r="81" spans="1:2" x14ac:dyDescent="0.25">
      <c r="A81" s="36">
        <v>43313</v>
      </c>
      <c r="B81" s="37">
        <v>3.9E-2</v>
      </c>
    </row>
    <row r="82" spans="1:2" x14ac:dyDescent="0.25">
      <c r="A82" s="36">
        <v>43344</v>
      </c>
      <c r="B82" s="37">
        <v>2.8999999999999998E-2</v>
      </c>
    </row>
    <row r="83" spans="1:2" x14ac:dyDescent="0.25">
      <c r="A83" s="36">
        <v>43374</v>
      </c>
      <c r="B83" s="37">
        <v>5.7999999999999996E-2</v>
      </c>
    </row>
    <row r="84" spans="1:2" x14ac:dyDescent="0.25">
      <c r="A84" s="36">
        <v>43405</v>
      </c>
      <c r="B84" s="37">
        <v>4.7E-2</v>
      </c>
    </row>
    <row r="85" spans="1:2" x14ac:dyDescent="0.25">
      <c r="A85" s="36">
        <v>43435</v>
      </c>
      <c r="B85" s="37">
        <v>-8.0000000000000002E-3</v>
      </c>
    </row>
    <row r="86" spans="1:2" x14ac:dyDescent="0.25">
      <c r="A86" s="36">
        <v>43466</v>
      </c>
      <c r="B86" s="37">
        <v>0.03</v>
      </c>
    </row>
    <row r="87" spans="1:2" x14ac:dyDescent="0.25">
      <c r="A87" s="36">
        <v>43497</v>
      </c>
      <c r="B87" s="37">
        <v>2.7999999999999997E-2</v>
      </c>
    </row>
    <row r="88" spans="1:2" x14ac:dyDescent="0.25">
      <c r="A88" s="36">
        <v>43525</v>
      </c>
      <c r="B88" s="37">
        <v>3.2000000000000001E-2</v>
      </c>
    </row>
    <row r="89" spans="1:2" x14ac:dyDescent="0.25">
      <c r="A89" s="36">
        <v>43556</v>
      </c>
      <c r="B89" s="37">
        <v>-1.3000000000000001E-2</v>
      </c>
    </row>
    <row r="90" spans="1:2" x14ac:dyDescent="0.25">
      <c r="A90" s="36">
        <v>43586</v>
      </c>
      <c r="B90" s="37">
        <v>3.2000000000000001E-2</v>
      </c>
    </row>
    <row r="91" spans="1:2" x14ac:dyDescent="0.25">
      <c r="A91" s="36">
        <v>43617</v>
      </c>
      <c r="B91" s="37">
        <v>-1.1000000000000001E-2</v>
      </c>
    </row>
    <row r="92" spans="1:2" x14ac:dyDescent="0.25">
      <c r="A92" s="36">
        <v>43647</v>
      </c>
      <c r="B92" s="37">
        <v>3.5000000000000003E-2</v>
      </c>
    </row>
    <row r="93" spans="1:2" x14ac:dyDescent="0.25">
      <c r="A93" s="36">
        <v>43678</v>
      </c>
      <c r="B93" s="37">
        <v>1E-3</v>
      </c>
    </row>
    <row r="94" spans="1:2" x14ac:dyDescent="0.25">
      <c r="A94" s="36">
        <v>43709</v>
      </c>
      <c r="B94" s="37">
        <v>3.0000000000000001E-3</v>
      </c>
    </row>
    <row r="95" spans="1:2" x14ac:dyDescent="0.25">
      <c r="A95" s="36">
        <v>43739</v>
      </c>
      <c r="B95" s="37">
        <v>2.1000000000000001E-2</v>
      </c>
    </row>
    <row r="96" spans="1:2" x14ac:dyDescent="0.25">
      <c r="A96" s="36">
        <v>43770</v>
      </c>
      <c r="B96" s="37">
        <v>-1.4999999999999999E-2</v>
      </c>
    </row>
    <row r="97" spans="1:2" x14ac:dyDescent="0.25">
      <c r="A97" s="36">
        <v>43800</v>
      </c>
      <c r="B97" s="37">
        <v>3.2000000000000001E-2</v>
      </c>
    </row>
    <row r="98" spans="1:2" x14ac:dyDescent="0.25">
      <c r="A98" s="36">
        <v>43831</v>
      </c>
      <c r="B98" s="37">
        <v>3.7000000000000005E-2</v>
      </c>
    </row>
    <row r="99" spans="1:2" x14ac:dyDescent="0.25">
      <c r="A99" s="36">
        <v>43862</v>
      </c>
      <c r="B99" s="37">
        <v>4.5999999999999999E-2</v>
      </c>
    </row>
    <row r="100" spans="1:2" x14ac:dyDescent="0.25">
      <c r="A100" s="36">
        <v>43891</v>
      </c>
      <c r="B100" s="37">
        <v>-8.900000000000001E-2</v>
      </c>
    </row>
    <row r="101" spans="1:2" x14ac:dyDescent="0.25">
      <c r="A101" s="36">
        <v>43922</v>
      </c>
      <c r="B101" s="37">
        <v>-0.35799999999999998</v>
      </c>
    </row>
    <row r="102" spans="1:2" x14ac:dyDescent="0.25">
      <c r="A102" s="36">
        <v>43952</v>
      </c>
      <c r="B102" s="37">
        <v>-0.26200000000000001</v>
      </c>
    </row>
    <row r="103" spans="1:2" x14ac:dyDescent="0.25">
      <c r="A103" s="36">
        <v>43983</v>
      </c>
      <c r="B103" s="37">
        <v>-9.9000000000000005E-2</v>
      </c>
    </row>
    <row r="104" spans="1:2" x14ac:dyDescent="0.25">
      <c r="A104" s="36">
        <v>44013</v>
      </c>
      <c r="B104" s="37">
        <v>-8.5000000000000006E-2</v>
      </c>
    </row>
    <row r="105" spans="1:2" x14ac:dyDescent="0.25">
      <c r="A105" s="36">
        <v>44044</v>
      </c>
      <c r="B105" s="37">
        <v>-0.10300000000000001</v>
      </c>
    </row>
    <row r="106" spans="1:2" x14ac:dyDescent="0.25">
      <c r="A106" s="36">
        <v>44075</v>
      </c>
      <c r="B106" s="37">
        <v>-0.03</v>
      </c>
    </row>
    <row r="107" spans="1:2" x14ac:dyDescent="0.25">
      <c r="A107" s="36">
        <v>44105</v>
      </c>
      <c r="B107" s="37">
        <v>-2.7000000000000003E-2</v>
      </c>
    </row>
    <row r="108" spans="1:2" x14ac:dyDescent="0.25">
      <c r="A108" s="36">
        <v>44136</v>
      </c>
      <c r="B108" s="37">
        <v>-2E-3</v>
      </c>
    </row>
    <row r="109" spans="1:2" x14ac:dyDescent="0.25">
      <c r="A109" s="36">
        <v>44166</v>
      </c>
      <c r="B109" s="37">
        <v>1.4999999999999999E-2</v>
      </c>
    </row>
    <row r="110" spans="1:2" x14ac:dyDescent="0.25">
      <c r="A110" s="36">
        <v>44197</v>
      </c>
      <c r="B110" s="37">
        <v>-1.6E-2</v>
      </c>
    </row>
    <row r="111" spans="1:2" x14ac:dyDescent="0.25">
      <c r="A111" s="36">
        <v>44228</v>
      </c>
      <c r="B111" s="37">
        <v>6.0000000000000001E-3</v>
      </c>
    </row>
    <row r="112" spans="1:2" x14ac:dyDescent="0.25">
      <c r="A112" s="36">
        <v>44256</v>
      </c>
      <c r="B112" s="37">
        <v>0.20699999999999999</v>
      </c>
    </row>
    <row r="113" spans="1:2" x14ac:dyDescent="0.25">
      <c r="A113" s="36">
        <v>44287</v>
      </c>
      <c r="B113" s="37">
        <v>0.60799999999999998</v>
      </c>
    </row>
    <row r="114" spans="1:2" x14ac:dyDescent="0.25">
      <c r="A114" s="36">
        <v>44317</v>
      </c>
      <c r="B114" s="37">
        <v>5.5999999999999994E-2</v>
      </c>
    </row>
    <row r="115" spans="1:2" x14ac:dyDescent="0.25">
      <c r="A115" s="36">
        <v>44348</v>
      </c>
      <c r="B115" s="37">
        <v>0.20800000000000002</v>
      </c>
    </row>
    <row r="116" spans="1:2" x14ac:dyDescent="0.25">
      <c r="A116" s="36">
        <v>44378</v>
      </c>
      <c r="B116" s="37">
        <v>0.20100000000000001</v>
      </c>
    </row>
    <row r="117" spans="1:2" x14ac:dyDescent="0.25">
      <c r="A117" s="36">
        <v>44409</v>
      </c>
      <c r="B117" s="37">
        <v>0.22900000000000001</v>
      </c>
    </row>
    <row r="118" spans="1:2" x14ac:dyDescent="0.25">
      <c r="A118" s="36">
        <v>44440</v>
      </c>
      <c r="B118" s="37">
        <v>0.155</v>
      </c>
    </row>
    <row r="119" spans="1:2" x14ac:dyDescent="0.25">
      <c r="A119" s="36">
        <v>44470</v>
      </c>
      <c r="B119" s="37">
        <v>0.10100000000000001</v>
      </c>
    </row>
    <row r="120" spans="1:2" x14ac:dyDescent="0.25">
      <c r="A120" s="36">
        <v>44501</v>
      </c>
      <c r="B120" s="37">
        <v>0.13900000000000001</v>
      </c>
    </row>
    <row r="121" spans="1:2" x14ac:dyDescent="0.25">
      <c r="A121" s="36">
        <v>44531</v>
      </c>
      <c r="B121" s="37">
        <v>0.13100000000000001</v>
      </c>
    </row>
    <row r="122" spans="1:2" x14ac:dyDescent="0.25">
      <c r="A122" s="36">
        <v>44562</v>
      </c>
      <c r="B122" s="37">
        <v>0.151</v>
      </c>
    </row>
    <row r="123" spans="1:2" x14ac:dyDescent="0.25">
      <c r="A123" s="36">
        <v>44593</v>
      </c>
      <c r="B123" s="37">
        <v>0.107</v>
      </c>
    </row>
    <row r="124" spans="1:2" x14ac:dyDescent="0.25">
      <c r="A124" s="36">
        <v>44621</v>
      </c>
      <c r="B124" s="37">
        <v>0.12300000000000001</v>
      </c>
    </row>
    <row r="125" spans="1:2" x14ac:dyDescent="0.25">
      <c r="A125" s="36">
        <v>44652</v>
      </c>
      <c r="B125" s="37">
        <v>0.13500000000000001</v>
      </c>
    </row>
    <row r="126" spans="1:2" x14ac:dyDescent="0.25">
      <c r="A126" s="36">
        <v>44682</v>
      </c>
      <c r="B126" s="37">
        <v>0.46200000000000002</v>
      </c>
    </row>
    <row r="127" spans="1:2" x14ac:dyDescent="0.25">
      <c r="A127" s="36">
        <v>44713</v>
      </c>
      <c r="B127" s="37">
        <v>0.12300000000000001</v>
      </c>
    </row>
    <row r="128" spans="1:2" x14ac:dyDescent="0.25">
      <c r="A128" s="36">
        <v>44743</v>
      </c>
      <c r="B128" s="37">
        <v>5.2000000000000005E-2</v>
      </c>
    </row>
    <row r="129" spans="1:1" x14ac:dyDescent="0.25">
      <c r="A129" s="36">
        <v>44774</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Q73"/>
  <sheetViews>
    <sheetView showGridLines="0" zoomScale="90" zoomScaleNormal="90" workbookViewId="0">
      <selection activeCell="O60" sqref="O60"/>
    </sheetView>
  </sheetViews>
  <sheetFormatPr baseColWidth="10" defaultColWidth="11.42578125" defaultRowHeight="14.25" x14ac:dyDescent="0.2"/>
  <cols>
    <col min="1" max="1" width="1.42578125" style="217" customWidth="1"/>
    <col min="2" max="2" width="21.28515625" style="217" customWidth="1"/>
    <col min="3" max="3" width="12.85546875" style="217" customWidth="1"/>
    <col min="4" max="4" width="8.85546875" style="217" customWidth="1"/>
    <col min="5" max="5" width="17.85546875" style="217" customWidth="1"/>
    <col min="6" max="6" width="11.42578125" style="217"/>
    <col min="7" max="7" width="8.28515625" style="217" customWidth="1"/>
    <col min="8" max="8" width="13.28515625" style="217" customWidth="1"/>
    <col min="9" max="9" width="18" style="217" customWidth="1"/>
    <col min="10" max="10" width="13.7109375" style="217" customWidth="1"/>
    <col min="11" max="11" width="16.42578125" style="217" customWidth="1"/>
    <col min="12" max="16384" width="11.42578125" style="217"/>
  </cols>
  <sheetData>
    <row r="1" spans="1:17" x14ac:dyDescent="0.2">
      <c r="A1" s="548" t="s">
        <v>735</v>
      </c>
      <c r="B1" s="548"/>
      <c r="C1" s="548"/>
      <c r="D1" s="548"/>
      <c r="E1" s="548"/>
      <c r="F1" s="548"/>
      <c r="G1" s="548"/>
      <c r="H1" s="548"/>
      <c r="I1" s="548"/>
      <c r="J1" s="548"/>
      <c r="K1" s="548"/>
      <c r="L1" s="548"/>
      <c r="M1" s="548"/>
      <c r="N1" s="548"/>
      <c r="O1" s="548"/>
      <c r="P1" s="548"/>
      <c r="Q1" s="548"/>
    </row>
    <row r="2" spans="1:17" x14ac:dyDescent="0.2">
      <c r="A2" s="548"/>
      <c r="B2" s="548"/>
      <c r="C2" s="548"/>
      <c r="D2" s="548"/>
      <c r="E2" s="548"/>
      <c r="F2" s="548"/>
      <c r="G2" s="548"/>
      <c r="H2" s="548"/>
      <c r="I2" s="548"/>
      <c r="J2" s="548"/>
      <c r="K2" s="548"/>
      <c r="L2" s="548"/>
      <c r="M2" s="548"/>
      <c r="N2" s="548"/>
      <c r="O2" s="548"/>
      <c r="P2" s="548"/>
      <c r="Q2" s="548"/>
    </row>
    <row r="3" spans="1:17" x14ac:dyDescent="0.2">
      <c r="B3" s="219"/>
      <c r="M3" s="220" t="s">
        <v>736</v>
      </c>
      <c r="N3" s="220"/>
      <c r="O3" s="220" t="s">
        <v>737</v>
      </c>
      <c r="P3" s="220"/>
    </row>
    <row r="4" spans="1:17" ht="15" customHeight="1" x14ac:dyDescent="0.2">
      <c r="B4" s="219"/>
      <c r="D4" s="849"/>
      <c r="E4" s="849"/>
      <c r="F4" s="849"/>
      <c r="G4" s="849"/>
      <c r="H4" s="849"/>
      <c r="I4" s="849"/>
      <c r="J4" s="849"/>
      <c r="K4" s="849"/>
      <c r="L4" s="849"/>
      <c r="M4" s="849"/>
      <c r="N4" s="849"/>
      <c r="O4" s="849"/>
      <c r="P4" s="849"/>
    </row>
    <row r="5" spans="1:17" x14ac:dyDescent="0.2">
      <c r="B5" s="219"/>
      <c r="D5" s="849"/>
      <c r="E5" s="849"/>
      <c r="F5" s="849"/>
      <c r="G5" s="849"/>
      <c r="H5" s="849"/>
      <c r="I5" s="849"/>
      <c r="J5" s="849"/>
      <c r="K5" s="849"/>
      <c r="L5" s="849"/>
      <c r="M5" s="849"/>
      <c r="N5" s="849"/>
      <c r="O5" s="849"/>
      <c r="P5" s="849"/>
    </row>
    <row r="6" spans="1:17" x14ac:dyDescent="0.2">
      <c r="B6" s="219"/>
      <c r="M6" s="220"/>
      <c r="N6" s="220"/>
      <c r="O6" s="220"/>
      <c r="P6" s="220"/>
    </row>
    <row r="7" spans="1:17" ht="15" customHeight="1" x14ac:dyDescent="0.2">
      <c r="B7" s="845" t="s">
        <v>738</v>
      </c>
      <c r="C7" s="845"/>
      <c r="D7" s="751" t="s">
        <v>739</v>
      </c>
      <c r="E7" s="751"/>
      <c r="F7" s="751"/>
      <c r="G7" s="751"/>
      <c r="H7" s="751"/>
      <c r="I7" s="751"/>
      <c r="J7" s="751"/>
      <c r="K7" s="751"/>
      <c r="L7" s="751"/>
      <c r="M7" s="751"/>
      <c r="N7" s="751"/>
      <c r="O7" s="751"/>
      <c r="P7" s="751"/>
    </row>
    <row r="8" spans="1:17" ht="15" customHeight="1" x14ac:dyDescent="0.2">
      <c r="B8" s="845"/>
      <c r="C8" s="845"/>
      <c r="D8" s="751"/>
      <c r="E8" s="751"/>
      <c r="F8" s="751"/>
      <c r="G8" s="751"/>
      <c r="H8" s="751"/>
      <c r="I8" s="751"/>
      <c r="J8" s="751"/>
      <c r="K8" s="751"/>
      <c r="L8" s="751"/>
      <c r="M8" s="751"/>
      <c r="N8" s="751"/>
      <c r="O8" s="751"/>
      <c r="P8" s="751"/>
    </row>
    <row r="9" spans="1:17" x14ac:dyDescent="0.2">
      <c r="B9" s="219"/>
      <c r="M9" s="220"/>
      <c r="N9" s="220"/>
      <c r="O9" s="220"/>
      <c r="P9" s="220"/>
    </row>
    <row r="10" spans="1:17" ht="15" customHeight="1" x14ac:dyDescent="0.2">
      <c r="B10" s="845" t="s">
        <v>740</v>
      </c>
      <c r="C10" s="845"/>
      <c r="D10" s="751" t="s">
        <v>741</v>
      </c>
      <c r="E10" s="751"/>
      <c r="F10" s="751"/>
      <c r="G10" s="751"/>
      <c r="H10" s="751"/>
      <c r="I10" s="751"/>
      <c r="J10" s="751"/>
      <c r="K10" s="751"/>
      <c r="L10" s="751"/>
      <c r="M10" s="751"/>
      <c r="N10" s="751"/>
      <c r="O10" s="751"/>
      <c r="P10" s="751"/>
    </row>
    <row r="11" spans="1:17" ht="15" customHeight="1" x14ac:dyDescent="0.2">
      <c r="B11" s="845"/>
      <c r="C11" s="845"/>
      <c r="D11" s="751"/>
      <c r="E11" s="751"/>
      <c r="F11" s="751"/>
      <c r="G11" s="751"/>
      <c r="H11" s="751"/>
      <c r="I11" s="751"/>
      <c r="J11" s="751"/>
      <c r="K11" s="751"/>
      <c r="L11" s="751"/>
      <c r="M11" s="751"/>
      <c r="N11" s="751"/>
      <c r="O11" s="751"/>
      <c r="P11" s="751"/>
    </row>
    <row r="13" spans="1:17" ht="15" customHeight="1" x14ac:dyDescent="0.2">
      <c r="B13" s="845"/>
      <c r="C13" s="845"/>
      <c r="D13" s="846"/>
      <c r="E13" s="846"/>
      <c r="F13" s="846"/>
      <c r="G13" s="846"/>
      <c r="H13" s="846"/>
      <c r="I13" s="846"/>
      <c r="J13" s="846"/>
      <c r="K13" s="846"/>
      <c r="L13" s="846"/>
      <c r="M13" s="846"/>
      <c r="N13" s="846"/>
      <c r="O13" s="846"/>
      <c r="P13" s="846"/>
    </row>
    <row r="14" spans="1:17" ht="15" customHeight="1" x14ac:dyDescent="0.2">
      <c r="B14" s="845"/>
      <c r="C14" s="845"/>
      <c r="D14" s="846"/>
      <c r="E14" s="846"/>
      <c r="F14" s="846"/>
      <c r="G14" s="846"/>
      <c r="H14" s="846"/>
      <c r="I14" s="846"/>
      <c r="J14" s="846"/>
      <c r="K14" s="846"/>
      <c r="L14" s="846"/>
      <c r="M14" s="846"/>
      <c r="N14" s="846"/>
      <c r="O14" s="846"/>
      <c r="P14" s="846"/>
    </row>
    <row r="15" spans="1:17" ht="15" customHeight="1" x14ac:dyDescent="0.2">
      <c r="B15" s="487"/>
      <c r="C15" s="487"/>
      <c r="D15" s="485"/>
      <c r="E15" s="485"/>
      <c r="F15" s="485"/>
      <c r="G15" s="485"/>
      <c r="H15" s="485"/>
      <c r="I15" s="485"/>
      <c r="J15" s="485"/>
      <c r="K15" s="485"/>
      <c r="L15" s="485"/>
      <c r="M15" s="485"/>
      <c r="N15" s="485"/>
      <c r="O15" s="485"/>
      <c r="P15" s="485"/>
    </row>
    <row r="16" spans="1:17" ht="23.25" customHeight="1" x14ac:dyDescent="0.2">
      <c r="B16" s="488"/>
      <c r="C16" s="488"/>
      <c r="M16" s="830" t="s">
        <v>742</v>
      </c>
      <c r="N16" s="830"/>
      <c r="O16" s="830"/>
      <c r="P16" s="830"/>
      <c r="Q16" s="830"/>
    </row>
    <row r="17" spans="2:17" ht="15" customHeight="1" x14ac:dyDescent="0.2">
      <c r="C17" s="235"/>
      <c r="D17" s="235"/>
      <c r="E17" s="235"/>
      <c r="F17" s="235"/>
      <c r="G17" s="235"/>
      <c r="H17" s="235"/>
      <c r="M17" s="830"/>
      <c r="N17" s="830"/>
      <c r="O17" s="830"/>
      <c r="P17" s="830"/>
      <c r="Q17" s="830"/>
    </row>
    <row r="18" spans="2:17" ht="18" x14ac:dyDescent="0.2">
      <c r="B18" s="839" t="s">
        <v>743</v>
      </c>
      <c r="C18" s="839"/>
      <c r="D18" s="839"/>
      <c r="E18" s="847" t="s">
        <v>746</v>
      </c>
      <c r="F18" s="847"/>
      <c r="G18" s="847"/>
      <c r="H18" s="847"/>
      <c r="I18" s="828" t="s">
        <v>744</v>
      </c>
      <c r="J18" s="847" t="s">
        <v>747</v>
      </c>
      <c r="K18" s="828" t="s">
        <v>745</v>
      </c>
      <c r="M18" s="830"/>
      <c r="N18" s="830"/>
      <c r="O18" s="830"/>
      <c r="P18" s="830"/>
      <c r="Q18" s="830"/>
    </row>
    <row r="19" spans="2:17" ht="18.75" customHeight="1" thickBot="1" x14ac:dyDescent="0.25">
      <c r="B19" s="495"/>
      <c r="C19" s="495"/>
      <c r="D19" s="495"/>
      <c r="E19" s="848"/>
      <c r="F19" s="848"/>
      <c r="G19" s="848"/>
      <c r="H19" s="848"/>
      <c r="I19" s="829"/>
      <c r="J19" s="848"/>
      <c r="K19" s="829" t="s">
        <v>660</v>
      </c>
      <c r="L19" s="489"/>
      <c r="M19" s="830"/>
      <c r="N19" s="830"/>
      <c r="O19" s="830"/>
      <c r="P19" s="830"/>
      <c r="Q19" s="830"/>
    </row>
    <row r="20" spans="2:17" ht="20.25" x14ac:dyDescent="0.2">
      <c r="B20" s="235"/>
      <c r="C20" s="235"/>
      <c r="D20" s="235"/>
      <c r="E20" s="831" t="s">
        <v>748</v>
      </c>
      <c r="F20" s="831"/>
      <c r="G20" s="831"/>
      <c r="H20" s="831"/>
      <c r="I20" s="496" t="s">
        <v>879</v>
      </c>
      <c r="J20" s="497" t="s">
        <v>749</v>
      </c>
      <c r="K20" s="498" t="s">
        <v>888</v>
      </c>
      <c r="L20" s="491"/>
      <c r="M20" s="830"/>
      <c r="N20" s="830"/>
      <c r="O20" s="830"/>
      <c r="P20" s="830"/>
      <c r="Q20" s="830"/>
    </row>
    <row r="21" spans="2:17" ht="20.25" x14ac:dyDescent="0.2">
      <c r="B21" s="235"/>
      <c r="C21" s="235"/>
      <c r="D21" s="235"/>
      <c r="E21" s="827" t="s">
        <v>750</v>
      </c>
      <c r="F21" s="827"/>
      <c r="G21" s="827"/>
      <c r="H21" s="827"/>
      <c r="I21" s="499" t="s">
        <v>880</v>
      </c>
      <c r="J21" s="500" t="s">
        <v>749</v>
      </c>
      <c r="K21" s="501" t="s">
        <v>889</v>
      </c>
      <c r="L21" s="491"/>
      <c r="M21" s="830"/>
      <c r="N21" s="830"/>
      <c r="O21" s="830"/>
      <c r="P21" s="830"/>
      <c r="Q21" s="830"/>
    </row>
    <row r="22" spans="2:17" ht="20.25" customHeight="1" x14ac:dyDescent="0.2">
      <c r="C22" s="235"/>
      <c r="D22" s="235"/>
      <c r="E22" s="827" t="s">
        <v>751</v>
      </c>
      <c r="F22" s="827"/>
      <c r="G22" s="827"/>
      <c r="H22" s="827"/>
      <c r="I22" s="499" t="s">
        <v>881</v>
      </c>
      <c r="J22" s="500" t="s">
        <v>749</v>
      </c>
      <c r="K22" s="501" t="s">
        <v>890</v>
      </c>
      <c r="L22" s="491"/>
      <c r="M22" s="830"/>
      <c r="N22" s="830"/>
      <c r="O22" s="830"/>
      <c r="P22" s="830"/>
      <c r="Q22" s="830"/>
    </row>
    <row r="23" spans="2:17" ht="20.25" customHeight="1" x14ac:dyDescent="0.2">
      <c r="B23" s="235"/>
      <c r="C23" s="235"/>
      <c r="D23" s="235"/>
      <c r="E23" s="827" t="s">
        <v>752</v>
      </c>
      <c r="F23" s="827"/>
      <c r="G23" s="827"/>
      <c r="H23" s="827"/>
      <c r="I23" s="499" t="s">
        <v>882</v>
      </c>
      <c r="J23" s="500" t="s">
        <v>749</v>
      </c>
      <c r="K23" s="501" t="s">
        <v>891</v>
      </c>
      <c r="L23" s="491"/>
      <c r="M23" s="830"/>
      <c r="N23" s="830"/>
      <c r="O23" s="830"/>
      <c r="P23" s="830"/>
      <c r="Q23" s="830"/>
    </row>
    <row r="24" spans="2:17" ht="21" customHeight="1" x14ac:dyDescent="0.2">
      <c r="B24" s="246"/>
      <c r="C24" s="235"/>
      <c r="D24" s="235"/>
      <c r="E24" s="827" t="s">
        <v>753</v>
      </c>
      <c r="F24" s="827"/>
      <c r="G24" s="827"/>
      <c r="H24" s="827"/>
      <c r="I24" s="499" t="s">
        <v>883</v>
      </c>
      <c r="J24" s="500" t="s">
        <v>749</v>
      </c>
      <c r="K24" s="501" t="s">
        <v>892</v>
      </c>
      <c r="L24" s="491"/>
      <c r="M24" s="830"/>
      <c r="N24" s="830"/>
      <c r="O24" s="830"/>
      <c r="P24" s="830"/>
      <c r="Q24" s="830"/>
    </row>
    <row r="25" spans="2:17" ht="20.25" customHeight="1" x14ac:dyDescent="0.2">
      <c r="B25" s="235"/>
      <c r="C25" s="235"/>
      <c r="D25" s="235"/>
      <c r="E25" s="827" t="s">
        <v>754</v>
      </c>
      <c r="F25" s="827"/>
      <c r="G25" s="827"/>
      <c r="H25" s="827"/>
      <c r="I25" s="499" t="s">
        <v>884</v>
      </c>
      <c r="J25" s="500" t="s">
        <v>749</v>
      </c>
      <c r="K25" s="501" t="s">
        <v>893</v>
      </c>
      <c r="L25" s="491"/>
      <c r="M25" s="830"/>
      <c r="N25" s="830"/>
      <c r="O25" s="830"/>
      <c r="P25" s="830"/>
      <c r="Q25" s="830"/>
    </row>
    <row r="26" spans="2:17" ht="20.25" customHeight="1" x14ac:dyDescent="0.2">
      <c r="B26" s="235"/>
      <c r="C26" s="235"/>
      <c r="D26" s="235"/>
      <c r="E26" s="827" t="s">
        <v>755</v>
      </c>
      <c r="F26" s="827"/>
      <c r="G26" s="827"/>
      <c r="H26" s="827"/>
      <c r="I26" s="499" t="s">
        <v>885</v>
      </c>
      <c r="J26" s="500" t="s">
        <v>756</v>
      </c>
      <c r="K26" s="501" t="s">
        <v>894</v>
      </c>
      <c r="L26" s="491"/>
      <c r="M26" s="830"/>
      <c r="N26" s="830"/>
      <c r="O26" s="830"/>
      <c r="P26" s="830"/>
      <c r="Q26" s="830"/>
    </row>
    <row r="27" spans="2:17" ht="21" customHeight="1" x14ac:dyDescent="0.2">
      <c r="B27" s="235"/>
      <c r="C27" s="235"/>
      <c r="D27" s="235"/>
      <c r="E27" s="827" t="s">
        <v>757</v>
      </c>
      <c r="F27" s="827"/>
      <c r="G27" s="827"/>
      <c r="H27" s="827"/>
      <c r="I27" s="499" t="s">
        <v>886</v>
      </c>
      <c r="J27" s="500" t="s">
        <v>756</v>
      </c>
      <c r="K27" s="501" t="s">
        <v>895</v>
      </c>
      <c r="L27" s="491"/>
      <c r="M27" s="830"/>
      <c r="N27" s="830"/>
      <c r="O27" s="830"/>
      <c r="P27" s="830"/>
      <c r="Q27" s="830"/>
    </row>
    <row r="28" spans="2:17" ht="21" customHeight="1" x14ac:dyDescent="0.2">
      <c r="B28" s="235"/>
      <c r="C28" s="235"/>
      <c r="D28" s="235"/>
      <c r="E28" s="827" t="s">
        <v>758</v>
      </c>
      <c r="F28" s="827"/>
      <c r="G28" s="827"/>
      <c r="H28" s="827"/>
      <c r="I28" s="499" t="s">
        <v>887</v>
      </c>
      <c r="J28" s="500" t="s">
        <v>756</v>
      </c>
      <c r="K28" s="501" t="s">
        <v>896</v>
      </c>
      <c r="L28" s="491"/>
      <c r="M28" s="830"/>
      <c r="N28" s="830"/>
      <c r="O28" s="830"/>
      <c r="P28" s="830"/>
      <c r="Q28" s="830"/>
    </row>
    <row r="29" spans="2:17" ht="15" customHeight="1" x14ac:dyDescent="0.2">
      <c r="B29" s="235"/>
      <c r="C29" s="235"/>
      <c r="D29" s="235"/>
      <c r="E29" s="235"/>
      <c r="F29" s="235"/>
      <c r="G29" s="235"/>
      <c r="H29" s="235"/>
      <c r="L29" s="494"/>
      <c r="M29" s="830"/>
      <c r="N29" s="830"/>
      <c r="O29" s="830"/>
      <c r="P29" s="830"/>
      <c r="Q29" s="830"/>
    </row>
    <row r="30" spans="2:17" ht="15" customHeight="1" x14ac:dyDescent="0.2">
      <c r="B30" s="235"/>
      <c r="C30" s="235"/>
      <c r="D30" s="235"/>
      <c r="E30" s="235"/>
      <c r="F30" s="235"/>
      <c r="G30" s="235"/>
      <c r="H30" s="235"/>
      <c r="L30" s="494"/>
      <c r="M30" s="830"/>
      <c r="N30" s="830"/>
      <c r="O30" s="830"/>
      <c r="P30" s="830"/>
      <c r="Q30" s="830"/>
    </row>
    <row r="31" spans="2:17" ht="22.5" customHeight="1" x14ac:dyDescent="0.2">
      <c r="B31" s="235"/>
      <c r="C31" s="235"/>
      <c r="D31" s="235"/>
      <c r="E31" s="235"/>
      <c r="F31" s="235"/>
      <c r="G31" s="235"/>
      <c r="H31" s="235"/>
      <c r="L31" s="494"/>
      <c r="M31" s="830"/>
      <c r="N31" s="830"/>
      <c r="O31" s="830"/>
      <c r="P31" s="830"/>
      <c r="Q31" s="830"/>
    </row>
    <row r="32" spans="2:17" ht="15" customHeight="1" x14ac:dyDescent="0.2">
      <c r="B32" s="235"/>
      <c r="C32" s="235"/>
      <c r="D32" s="235"/>
      <c r="E32" s="235"/>
      <c r="F32" s="235"/>
      <c r="G32" s="235"/>
      <c r="H32" s="235"/>
      <c r="L32" s="494"/>
      <c r="M32" s="830"/>
      <c r="N32" s="830"/>
      <c r="O32" s="830"/>
      <c r="P32" s="830"/>
      <c r="Q32" s="830"/>
    </row>
    <row r="33" spans="2:16" ht="20.25" x14ac:dyDescent="0.3">
      <c r="B33" s="235"/>
      <c r="C33" s="235"/>
      <c r="D33" s="235"/>
      <c r="E33" s="235"/>
      <c r="F33" s="235"/>
      <c r="G33" s="235"/>
      <c r="H33" s="235"/>
      <c r="K33" s="492"/>
      <c r="L33" s="490"/>
    </row>
    <row r="34" spans="2:16" ht="20.25" x14ac:dyDescent="0.3">
      <c r="B34" s="839" t="s">
        <v>759</v>
      </c>
      <c r="C34" s="839"/>
      <c r="D34" s="839"/>
      <c r="E34" s="235"/>
      <c r="F34" s="235"/>
      <c r="G34" s="235"/>
      <c r="H34" s="235"/>
      <c r="K34" s="492"/>
      <c r="L34" s="490"/>
    </row>
    <row r="35" spans="2:16" x14ac:dyDescent="0.2">
      <c r="B35" s="235"/>
      <c r="C35" s="235"/>
      <c r="D35" s="235"/>
      <c r="E35" s="235"/>
      <c r="F35" s="235"/>
      <c r="G35" s="235"/>
      <c r="H35" s="235"/>
    </row>
    <row r="36" spans="2:16" ht="18.75" customHeight="1" x14ac:dyDescent="0.2">
      <c r="E36" s="847" t="s">
        <v>746</v>
      </c>
      <c r="F36" s="847"/>
      <c r="G36" s="847"/>
      <c r="H36" s="847"/>
      <c r="I36" s="828" t="s">
        <v>744</v>
      </c>
      <c r="J36" s="847" t="s">
        <v>747</v>
      </c>
      <c r="K36" s="828" t="s">
        <v>745</v>
      </c>
      <c r="M36" s="235"/>
      <c r="N36" s="235"/>
      <c r="O36" s="235"/>
      <c r="P36" s="235"/>
    </row>
    <row r="37" spans="2:16" ht="18.75" thickBot="1" x14ac:dyDescent="0.25">
      <c r="E37" s="848"/>
      <c r="F37" s="848"/>
      <c r="G37" s="848"/>
      <c r="H37" s="848"/>
      <c r="I37" s="829"/>
      <c r="J37" s="848"/>
      <c r="K37" s="829" t="s">
        <v>660</v>
      </c>
      <c r="L37" s="489"/>
    </row>
    <row r="38" spans="2:16" ht="20.25" x14ac:dyDescent="0.2">
      <c r="E38" s="838" t="s">
        <v>760</v>
      </c>
      <c r="F38" s="838"/>
      <c r="G38" s="838"/>
      <c r="H38" s="838"/>
      <c r="I38" s="502" t="s">
        <v>897</v>
      </c>
      <c r="J38" s="497" t="s">
        <v>756</v>
      </c>
      <c r="K38" s="502" t="s">
        <v>896</v>
      </c>
      <c r="L38" s="491"/>
    </row>
    <row r="39" spans="2:16" ht="20.25" x14ac:dyDescent="0.2">
      <c r="E39" s="841" t="s">
        <v>761</v>
      </c>
      <c r="F39" s="841"/>
      <c r="G39" s="841"/>
      <c r="H39" s="841"/>
      <c r="I39" s="503" t="s">
        <v>898</v>
      </c>
      <c r="J39" s="500" t="s">
        <v>756</v>
      </c>
      <c r="K39" s="503" t="s">
        <v>903</v>
      </c>
      <c r="L39" s="491"/>
    </row>
    <row r="40" spans="2:16" ht="20.25" x14ac:dyDescent="0.2">
      <c r="E40" s="841" t="s">
        <v>762</v>
      </c>
      <c r="F40" s="841"/>
      <c r="G40" s="841"/>
      <c r="H40" s="841"/>
      <c r="I40" s="503" t="s">
        <v>899</v>
      </c>
      <c r="J40" s="500" t="s">
        <v>756</v>
      </c>
      <c r="K40" s="503" t="s">
        <v>904</v>
      </c>
      <c r="L40" s="491"/>
    </row>
    <row r="41" spans="2:16" ht="20.25" x14ac:dyDescent="0.2">
      <c r="E41" s="841" t="s">
        <v>763</v>
      </c>
      <c r="F41" s="841"/>
      <c r="G41" s="841"/>
      <c r="H41" s="841"/>
      <c r="I41" s="504" t="s">
        <v>900</v>
      </c>
      <c r="J41" s="500" t="s">
        <v>749</v>
      </c>
      <c r="K41" s="504" t="s">
        <v>893</v>
      </c>
      <c r="L41" s="490"/>
    </row>
    <row r="42" spans="2:16" ht="20.25" x14ac:dyDescent="0.2">
      <c r="E42" s="841" t="s">
        <v>764</v>
      </c>
      <c r="F42" s="841"/>
      <c r="G42" s="841"/>
      <c r="H42" s="841"/>
      <c r="I42" s="501" t="s">
        <v>901</v>
      </c>
      <c r="J42" s="500" t="s">
        <v>749</v>
      </c>
      <c r="K42" s="504" t="s">
        <v>893</v>
      </c>
      <c r="L42" s="490"/>
    </row>
    <row r="43" spans="2:16" ht="20.25" x14ac:dyDescent="0.2">
      <c r="E43" s="841" t="s">
        <v>765</v>
      </c>
      <c r="F43" s="841"/>
      <c r="G43" s="841"/>
      <c r="H43" s="841"/>
      <c r="I43" s="501" t="s">
        <v>902</v>
      </c>
      <c r="J43" s="500" t="s">
        <v>749</v>
      </c>
      <c r="K43" s="504" t="s">
        <v>905</v>
      </c>
      <c r="L43" s="490"/>
    </row>
    <row r="44" spans="2:16" ht="20.25" x14ac:dyDescent="0.3">
      <c r="E44" s="842"/>
      <c r="F44" s="842"/>
      <c r="G44" s="842"/>
      <c r="H44" s="842"/>
      <c r="I44" s="492"/>
      <c r="J44" s="493"/>
      <c r="K44" s="490"/>
      <c r="L44" s="490"/>
    </row>
    <row r="45" spans="2:16" ht="20.25" x14ac:dyDescent="0.3">
      <c r="E45" s="842"/>
      <c r="F45" s="842"/>
      <c r="G45" s="842"/>
      <c r="H45" s="842"/>
      <c r="I45" s="492"/>
      <c r="J45" s="493"/>
    </row>
    <row r="51" spans="2:16" ht="18.75" customHeight="1" x14ac:dyDescent="0.2">
      <c r="B51" s="843" t="s">
        <v>766</v>
      </c>
      <c r="C51" s="843"/>
      <c r="D51" s="843"/>
      <c r="E51" s="843"/>
      <c r="F51" s="843"/>
      <c r="G51" s="843"/>
      <c r="H51" s="843"/>
      <c r="I51" s="843"/>
    </row>
    <row r="54" spans="2:16" ht="15" customHeight="1" x14ac:dyDescent="0.2">
      <c r="B54" s="844" t="s">
        <v>767</v>
      </c>
      <c r="C54" s="844"/>
      <c r="D54" s="771" t="s">
        <v>768</v>
      </c>
      <c r="E54" s="771"/>
      <c r="F54" s="771"/>
      <c r="G54" s="771"/>
      <c r="H54" s="771"/>
      <c r="I54" s="771"/>
      <c r="J54" s="771"/>
      <c r="K54" s="771"/>
      <c r="L54" s="771"/>
      <c r="M54" s="771"/>
      <c r="N54" s="771"/>
      <c r="O54" s="771"/>
      <c r="P54" s="771"/>
    </row>
    <row r="55" spans="2:16" ht="15" customHeight="1" x14ac:dyDescent="0.2">
      <c r="B55" s="844"/>
      <c r="C55" s="844"/>
      <c r="D55" s="771"/>
      <c r="E55" s="771"/>
      <c r="F55" s="771"/>
      <c r="G55" s="771"/>
      <c r="H55" s="771"/>
      <c r="I55" s="771"/>
      <c r="J55" s="771"/>
      <c r="K55" s="771"/>
      <c r="L55" s="771"/>
      <c r="M55" s="771"/>
      <c r="N55" s="771"/>
      <c r="O55" s="771"/>
      <c r="P55" s="771"/>
    </row>
    <row r="56" spans="2:16" x14ac:dyDescent="0.2">
      <c r="D56" s="771"/>
      <c r="E56" s="771"/>
      <c r="F56" s="771"/>
      <c r="G56" s="771"/>
      <c r="H56" s="771"/>
      <c r="I56" s="771"/>
      <c r="J56" s="771"/>
      <c r="K56" s="771"/>
      <c r="L56" s="771"/>
      <c r="M56" s="771"/>
      <c r="N56" s="771"/>
      <c r="O56" s="771"/>
      <c r="P56" s="771"/>
    </row>
    <row r="57" spans="2:16" ht="15.75" customHeight="1" x14ac:dyDescent="0.2"/>
    <row r="58" spans="2:16" ht="29.25" customHeight="1" x14ac:dyDescent="0.2">
      <c r="B58" s="840" t="s">
        <v>769</v>
      </c>
      <c r="C58" s="840"/>
      <c r="D58" s="840"/>
      <c r="E58" s="840"/>
      <c r="F58" s="840"/>
      <c r="H58" s="840" t="s">
        <v>770</v>
      </c>
      <c r="I58" s="840"/>
      <c r="J58" s="840"/>
      <c r="K58" s="840"/>
      <c r="L58" s="840"/>
      <c r="M58" s="840"/>
    </row>
    <row r="59" spans="2:16" x14ac:dyDescent="0.2">
      <c r="B59" s="832" t="s">
        <v>771</v>
      </c>
      <c r="C59" s="832"/>
      <c r="D59" s="832"/>
      <c r="E59" s="832"/>
      <c r="F59" s="832"/>
      <c r="H59" s="835" t="s">
        <v>772</v>
      </c>
      <c r="I59" s="835"/>
      <c r="J59" s="835"/>
      <c r="K59" s="835"/>
      <c r="L59" s="835"/>
      <c r="M59" s="835"/>
    </row>
    <row r="60" spans="2:16" x14ac:dyDescent="0.2">
      <c r="B60" s="833"/>
      <c r="C60" s="833"/>
      <c r="D60" s="833"/>
      <c r="E60" s="833"/>
      <c r="F60" s="833"/>
      <c r="H60" s="836"/>
      <c r="I60" s="836"/>
      <c r="J60" s="836"/>
      <c r="K60" s="836"/>
      <c r="L60" s="836"/>
      <c r="M60" s="836"/>
    </row>
    <row r="61" spans="2:16" x14ac:dyDescent="0.2">
      <c r="B61" s="833"/>
      <c r="C61" s="833"/>
      <c r="D61" s="833"/>
      <c r="E61" s="833"/>
      <c r="F61" s="833"/>
      <c r="G61" s="235"/>
      <c r="H61" s="836"/>
      <c r="I61" s="836"/>
      <c r="J61" s="836"/>
      <c r="K61" s="836"/>
      <c r="L61" s="836"/>
      <c r="M61" s="836"/>
    </row>
    <row r="62" spans="2:16" x14ac:dyDescent="0.2">
      <c r="B62" s="834"/>
      <c r="C62" s="834"/>
      <c r="D62" s="834"/>
      <c r="E62" s="834"/>
      <c r="F62" s="834"/>
      <c r="H62" s="837"/>
      <c r="I62" s="837"/>
      <c r="J62" s="837"/>
      <c r="K62" s="837"/>
      <c r="L62" s="837"/>
      <c r="M62" s="837"/>
    </row>
    <row r="63" spans="2:16" ht="15" customHeight="1" x14ac:dyDescent="0.2">
      <c r="B63" s="832" t="s">
        <v>773</v>
      </c>
      <c r="C63" s="832"/>
      <c r="D63" s="832"/>
      <c r="E63" s="832"/>
      <c r="F63" s="832"/>
      <c r="H63" s="835" t="s">
        <v>774</v>
      </c>
      <c r="I63" s="835"/>
      <c r="J63" s="835"/>
      <c r="K63" s="835"/>
      <c r="L63" s="835"/>
      <c r="M63" s="835"/>
    </row>
    <row r="64" spans="2:16" x14ac:dyDescent="0.2">
      <c r="B64" s="833"/>
      <c r="C64" s="833"/>
      <c r="D64" s="833"/>
      <c r="E64" s="833"/>
      <c r="F64" s="833"/>
      <c r="H64" s="836"/>
      <c r="I64" s="836"/>
      <c r="J64" s="836"/>
      <c r="K64" s="836"/>
      <c r="L64" s="836"/>
      <c r="M64" s="836"/>
    </row>
    <row r="65" spans="1:17" x14ac:dyDescent="0.2">
      <c r="B65" s="833"/>
      <c r="C65" s="833"/>
      <c r="D65" s="833"/>
      <c r="E65" s="833"/>
      <c r="F65" s="833"/>
      <c r="G65" s="235"/>
      <c r="H65" s="836"/>
      <c r="I65" s="836"/>
      <c r="J65" s="836"/>
      <c r="K65" s="836"/>
      <c r="L65" s="836"/>
      <c r="M65" s="836"/>
    </row>
    <row r="66" spans="1:17" x14ac:dyDescent="0.2">
      <c r="B66" s="834"/>
      <c r="C66" s="834"/>
      <c r="D66" s="834"/>
      <c r="E66" s="834"/>
      <c r="F66" s="834"/>
      <c r="H66" s="837"/>
      <c r="I66" s="837"/>
      <c r="J66" s="837"/>
      <c r="K66" s="837"/>
      <c r="L66" s="837"/>
      <c r="M66" s="837"/>
    </row>
    <row r="67" spans="1:17" x14ac:dyDescent="0.2">
      <c r="B67" s="832" t="s">
        <v>775</v>
      </c>
      <c r="C67" s="832"/>
      <c r="D67" s="832"/>
      <c r="E67" s="832"/>
      <c r="F67" s="832"/>
      <c r="H67" s="835" t="s">
        <v>776</v>
      </c>
      <c r="I67" s="835"/>
      <c r="J67" s="835"/>
      <c r="K67" s="835"/>
      <c r="L67" s="835"/>
      <c r="M67" s="835"/>
    </row>
    <row r="68" spans="1:17" x14ac:dyDescent="0.2">
      <c r="B68" s="833"/>
      <c r="C68" s="833"/>
      <c r="D68" s="833"/>
      <c r="E68" s="833"/>
      <c r="F68" s="833"/>
      <c r="H68" s="836"/>
      <c r="I68" s="836"/>
      <c r="J68" s="836"/>
      <c r="K68" s="836"/>
      <c r="L68" s="836"/>
      <c r="M68" s="836"/>
    </row>
    <row r="69" spans="1:17" x14ac:dyDescent="0.2">
      <c r="B69" s="833"/>
      <c r="C69" s="833"/>
      <c r="D69" s="833"/>
      <c r="E69" s="833"/>
      <c r="F69" s="833"/>
      <c r="G69" s="235"/>
      <c r="H69" s="836"/>
      <c r="I69" s="836"/>
      <c r="J69" s="836"/>
      <c r="K69" s="836"/>
      <c r="L69" s="836"/>
      <c r="M69" s="836"/>
    </row>
    <row r="70" spans="1:17" x14ac:dyDescent="0.2">
      <c r="B70" s="834"/>
      <c r="C70" s="834"/>
      <c r="D70" s="834"/>
      <c r="E70" s="834"/>
      <c r="F70" s="834"/>
      <c r="H70" s="837"/>
      <c r="I70" s="837"/>
      <c r="J70" s="837"/>
      <c r="K70" s="837"/>
      <c r="L70" s="837"/>
      <c r="M70" s="837"/>
    </row>
    <row r="72" spans="1:17" x14ac:dyDescent="0.2">
      <c r="A72" s="548"/>
      <c r="B72" s="548"/>
      <c r="C72" s="548"/>
      <c r="D72" s="548"/>
      <c r="E72" s="548"/>
      <c r="F72" s="548"/>
      <c r="G72" s="548"/>
      <c r="H72" s="548"/>
      <c r="I72" s="548"/>
      <c r="J72" s="548"/>
      <c r="K72" s="548"/>
      <c r="L72" s="548"/>
      <c r="M72" s="548"/>
      <c r="N72" s="548"/>
      <c r="O72" s="548"/>
      <c r="P72" s="548"/>
      <c r="Q72" s="548"/>
    </row>
    <row r="73" spans="1:17" x14ac:dyDescent="0.2">
      <c r="A73" s="548"/>
      <c r="B73" s="548"/>
      <c r="C73" s="548"/>
      <c r="D73" s="548"/>
      <c r="E73" s="548"/>
      <c r="F73" s="548"/>
      <c r="G73" s="548"/>
      <c r="H73" s="548"/>
      <c r="I73" s="548"/>
      <c r="J73" s="548"/>
      <c r="K73" s="548"/>
      <c r="L73" s="548"/>
      <c r="M73" s="548"/>
      <c r="N73" s="548"/>
      <c r="O73" s="548"/>
      <c r="P73" s="548"/>
      <c r="Q73" s="548"/>
    </row>
  </sheetData>
  <sheetProtection selectLockedCells="1" selectUnlockedCells="1"/>
  <mergeCells count="48">
    <mergeCell ref="A1:Q2"/>
    <mergeCell ref="B7:C8"/>
    <mergeCell ref="D7:P8"/>
    <mergeCell ref="B10:C11"/>
    <mergeCell ref="D10:P11"/>
    <mergeCell ref="D4:P5"/>
    <mergeCell ref="E42:H42"/>
    <mergeCell ref="I36:I37"/>
    <mergeCell ref="B13:C14"/>
    <mergeCell ref="D13:P14"/>
    <mergeCell ref="I18:I19"/>
    <mergeCell ref="B18:D18"/>
    <mergeCell ref="J18:J19"/>
    <mergeCell ref="E18:H19"/>
    <mergeCell ref="E36:H37"/>
    <mergeCell ref="J36:J37"/>
    <mergeCell ref="H67:M70"/>
    <mergeCell ref="B63:F66"/>
    <mergeCell ref="H63:M66"/>
    <mergeCell ref="E38:H38"/>
    <mergeCell ref="B34:D34"/>
    <mergeCell ref="B58:F58"/>
    <mergeCell ref="H58:M58"/>
    <mergeCell ref="E43:H43"/>
    <mergeCell ref="E44:H44"/>
    <mergeCell ref="E45:H45"/>
    <mergeCell ref="D54:P56"/>
    <mergeCell ref="B51:I51"/>
    <mergeCell ref="E39:H39"/>
    <mergeCell ref="E40:H40"/>
    <mergeCell ref="B54:C55"/>
    <mergeCell ref="E41:H41"/>
    <mergeCell ref="A72:Q73"/>
    <mergeCell ref="E27:H27"/>
    <mergeCell ref="E28:H28"/>
    <mergeCell ref="K36:K37"/>
    <mergeCell ref="E24:H24"/>
    <mergeCell ref="M16:Q32"/>
    <mergeCell ref="E26:H26"/>
    <mergeCell ref="K18:K19"/>
    <mergeCell ref="E25:H25"/>
    <mergeCell ref="E21:H21"/>
    <mergeCell ref="E22:H22"/>
    <mergeCell ref="E23:H23"/>
    <mergeCell ref="E20:H20"/>
    <mergeCell ref="B59:F62"/>
    <mergeCell ref="H59:M62"/>
    <mergeCell ref="B67:F7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Q37"/>
  <sheetViews>
    <sheetView showGridLines="0" showRowColHeaders="0" zoomScale="90" zoomScaleNormal="90" workbookViewId="0">
      <selection sqref="A1:Q2"/>
    </sheetView>
  </sheetViews>
  <sheetFormatPr baseColWidth="10" defaultColWidth="11.42578125" defaultRowHeight="15" x14ac:dyDescent="0.25"/>
  <cols>
    <col min="1" max="1" width="1" style="1" customWidth="1"/>
    <col min="2" max="16384" width="11.42578125" style="1"/>
  </cols>
  <sheetData>
    <row r="1" spans="1:17" ht="15" customHeight="1" x14ac:dyDescent="0.25">
      <c r="A1" s="855" t="s">
        <v>777</v>
      </c>
      <c r="B1" s="855"/>
      <c r="C1" s="855"/>
      <c r="D1" s="855"/>
      <c r="E1" s="855"/>
      <c r="F1" s="855"/>
      <c r="G1" s="855"/>
      <c r="H1" s="855"/>
      <c r="I1" s="855"/>
      <c r="J1" s="855"/>
      <c r="K1" s="855"/>
      <c r="L1" s="855"/>
      <c r="M1" s="855"/>
      <c r="N1" s="855"/>
      <c r="O1" s="855"/>
      <c r="P1" s="855"/>
      <c r="Q1" s="855"/>
    </row>
    <row r="2" spans="1:17" ht="15" customHeight="1" x14ac:dyDescent="0.25">
      <c r="A2" s="855"/>
      <c r="B2" s="855"/>
      <c r="C2" s="855"/>
      <c r="D2" s="855"/>
      <c r="E2" s="855"/>
      <c r="F2" s="855"/>
      <c r="G2" s="855"/>
      <c r="H2" s="855"/>
      <c r="I2" s="855"/>
      <c r="J2" s="855"/>
      <c r="K2" s="855"/>
      <c r="L2" s="855"/>
      <c r="M2" s="855"/>
      <c r="N2" s="855"/>
      <c r="O2" s="855"/>
      <c r="P2" s="855"/>
      <c r="Q2" s="855"/>
    </row>
    <row r="3" spans="1:17" x14ac:dyDescent="0.25">
      <c r="B3" s="26"/>
      <c r="N3" s="17" t="s">
        <v>778</v>
      </c>
      <c r="O3" s="17"/>
      <c r="P3" s="17" t="s">
        <v>779</v>
      </c>
      <c r="Q3" s="17"/>
    </row>
    <row r="5" spans="1:17" ht="32.25" customHeight="1" x14ac:dyDescent="0.25">
      <c r="B5" s="862" t="s">
        <v>780</v>
      </c>
      <c r="C5" s="862"/>
      <c r="D5" s="863" t="s">
        <v>781</v>
      </c>
      <c r="E5" s="864"/>
      <c r="F5" s="864"/>
      <c r="G5" s="864"/>
      <c r="H5" s="864"/>
      <c r="I5" s="864"/>
      <c r="J5" s="864"/>
      <c r="K5" s="864"/>
      <c r="L5" s="864"/>
      <c r="M5" s="864"/>
      <c r="N5" s="864"/>
      <c r="O5" s="864"/>
      <c r="P5" s="865"/>
    </row>
    <row r="6" spans="1:17" ht="32.25" customHeight="1" x14ac:dyDescent="0.25">
      <c r="B6" s="862"/>
      <c r="C6" s="862"/>
      <c r="D6" s="866"/>
      <c r="E6" s="867"/>
      <c r="F6" s="867"/>
      <c r="G6" s="867"/>
      <c r="H6" s="867"/>
      <c r="I6" s="867"/>
      <c r="J6" s="867"/>
      <c r="K6" s="867"/>
      <c r="L6" s="867"/>
      <c r="M6" s="867"/>
      <c r="N6" s="867"/>
      <c r="O6" s="867"/>
      <c r="P6" s="868"/>
    </row>
    <row r="9" spans="1:17" ht="22.5" customHeight="1" x14ac:dyDescent="0.25">
      <c r="B9" s="858"/>
      <c r="C9" s="859"/>
      <c r="D9" s="869">
        <v>2014</v>
      </c>
      <c r="E9" s="870">
        <v>2016</v>
      </c>
      <c r="F9" s="870">
        <v>2018</v>
      </c>
      <c r="G9" s="872" t="s">
        <v>782</v>
      </c>
    </row>
    <row r="10" spans="1:17" ht="22.5" customHeight="1" x14ac:dyDescent="0.25">
      <c r="B10" s="860"/>
      <c r="C10" s="861"/>
      <c r="D10" s="869"/>
      <c r="E10" s="871"/>
      <c r="F10" s="871"/>
      <c r="G10" s="873"/>
    </row>
    <row r="11" spans="1:17" ht="30" customHeight="1" x14ac:dyDescent="0.25">
      <c r="B11" s="874" t="s">
        <v>783</v>
      </c>
      <c r="C11" s="875"/>
      <c r="D11" s="16">
        <v>97</v>
      </c>
      <c r="E11" s="16">
        <v>94</v>
      </c>
      <c r="F11" s="16">
        <v>58</v>
      </c>
      <c r="G11" s="74">
        <f t="shared" ref="G11:G17" si="0">+F11-E11</f>
        <v>-36</v>
      </c>
    </row>
    <row r="12" spans="1:17" ht="30" customHeight="1" x14ac:dyDescent="0.25">
      <c r="B12" s="852" t="s">
        <v>784</v>
      </c>
      <c r="C12" s="853"/>
      <c r="D12" s="176">
        <v>79</v>
      </c>
      <c r="E12" s="176">
        <v>129</v>
      </c>
      <c r="F12" s="176">
        <v>75</v>
      </c>
      <c r="G12" s="176">
        <f t="shared" si="0"/>
        <v>-54</v>
      </c>
    </row>
    <row r="13" spans="1:17" ht="30" customHeight="1" x14ac:dyDescent="0.25">
      <c r="B13" s="852" t="s">
        <v>748</v>
      </c>
      <c r="C13" s="853"/>
      <c r="D13" s="176">
        <v>98</v>
      </c>
      <c r="E13" s="176">
        <v>95</v>
      </c>
      <c r="F13" s="176">
        <v>72</v>
      </c>
      <c r="G13" s="176">
        <f t="shared" si="0"/>
        <v>-23</v>
      </c>
    </row>
    <row r="14" spans="1:17" ht="30" customHeight="1" x14ac:dyDescent="0.25">
      <c r="B14" s="852" t="s">
        <v>785</v>
      </c>
      <c r="C14" s="853"/>
      <c r="D14" s="176">
        <v>95</v>
      </c>
      <c r="E14" s="176">
        <v>103</v>
      </c>
      <c r="F14" s="176">
        <v>46</v>
      </c>
      <c r="G14" s="176">
        <f t="shared" si="0"/>
        <v>-57</v>
      </c>
    </row>
    <row r="15" spans="1:17" ht="30" customHeight="1" x14ac:dyDescent="0.25">
      <c r="B15" s="850" t="s">
        <v>786</v>
      </c>
      <c r="C15" s="851"/>
      <c r="D15" s="176">
        <v>91</v>
      </c>
      <c r="E15" s="176">
        <v>81</v>
      </c>
      <c r="F15" s="176">
        <v>56</v>
      </c>
      <c r="G15" s="176">
        <f t="shared" si="0"/>
        <v>-25</v>
      </c>
    </row>
    <row r="16" spans="1:17" ht="30" customHeight="1" x14ac:dyDescent="0.25">
      <c r="B16" s="852" t="s">
        <v>787</v>
      </c>
      <c r="C16" s="853"/>
      <c r="D16" s="176">
        <v>108</v>
      </c>
      <c r="E16" s="176">
        <v>96</v>
      </c>
      <c r="F16" s="176">
        <v>53</v>
      </c>
      <c r="G16" s="176">
        <f t="shared" si="0"/>
        <v>-43</v>
      </c>
    </row>
    <row r="17" spans="2:16" ht="30" customHeight="1" x14ac:dyDescent="0.25">
      <c r="B17" s="852" t="s">
        <v>788</v>
      </c>
      <c r="C17" s="853"/>
      <c r="D17" s="176">
        <v>111</v>
      </c>
      <c r="E17" s="176">
        <v>78</v>
      </c>
      <c r="F17" s="176">
        <v>81</v>
      </c>
      <c r="G17" s="176">
        <f t="shared" si="0"/>
        <v>3</v>
      </c>
    </row>
    <row r="18" spans="2:16" ht="16.5" x14ac:dyDescent="0.35">
      <c r="B18" s="24" t="s">
        <v>789</v>
      </c>
    </row>
    <row r="21" spans="2:16" ht="16.5" customHeight="1" x14ac:dyDescent="0.25">
      <c r="B21" s="854" t="s">
        <v>790</v>
      </c>
      <c r="C21" s="854"/>
      <c r="D21" s="854"/>
      <c r="E21" s="854"/>
      <c r="F21" s="854"/>
      <c r="O21" s="856" t="s">
        <v>791</v>
      </c>
      <c r="P21" s="857"/>
    </row>
    <row r="22" spans="2:16" ht="18" x14ac:dyDescent="0.25">
      <c r="B22" s="854"/>
      <c r="C22" s="854"/>
      <c r="D22" s="854"/>
      <c r="E22" s="854"/>
      <c r="F22" s="854"/>
      <c r="O22" s="25">
        <v>2007</v>
      </c>
      <c r="P22" s="176">
        <v>82</v>
      </c>
    </row>
    <row r="23" spans="2:16" ht="18" x14ac:dyDescent="0.25">
      <c r="B23" s="854"/>
      <c r="C23" s="854"/>
      <c r="D23" s="854"/>
      <c r="E23" s="854"/>
      <c r="F23" s="854"/>
      <c r="O23" s="25">
        <v>2010</v>
      </c>
      <c r="P23" s="176">
        <v>72</v>
      </c>
    </row>
    <row r="24" spans="2:16" ht="18" x14ac:dyDescent="0.25">
      <c r="B24" s="854"/>
      <c r="C24" s="854"/>
      <c r="D24" s="854"/>
      <c r="E24" s="854"/>
      <c r="F24" s="854"/>
      <c r="O24" s="25">
        <v>2012</v>
      </c>
      <c r="P24" s="176">
        <v>64</v>
      </c>
    </row>
    <row r="25" spans="2:16" ht="18" x14ac:dyDescent="0.25">
      <c r="B25" s="854"/>
      <c r="C25" s="854"/>
      <c r="D25" s="854"/>
      <c r="E25" s="854"/>
      <c r="F25" s="854"/>
      <c r="O25" s="25">
        <v>2014</v>
      </c>
      <c r="P25" s="176">
        <v>97</v>
      </c>
    </row>
    <row r="26" spans="2:16" ht="18" x14ac:dyDescent="0.25">
      <c r="O26" s="25">
        <v>2016</v>
      </c>
      <c r="P26" s="176">
        <v>94</v>
      </c>
    </row>
    <row r="27" spans="2:16" ht="18" x14ac:dyDescent="0.25">
      <c r="O27" s="25">
        <v>2018</v>
      </c>
      <c r="P27" s="176">
        <v>58</v>
      </c>
    </row>
    <row r="36" spans="1:17" x14ac:dyDescent="0.25">
      <c r="A36" s="855"/>
      <c r="B36" s="855"/>
      <c r="C36" s="855"/>
      <c r="D36" s="855"/>
      <c r="E36" s="855"/>
      <c r="F36" s="855"/>
      <c r="G36" s="855"/>
      <c r="H36" s="855"/>
      <c r="I36" s="855"/>
      <c r="J36" s="855"/>
      <c r="K36" s="855"/>
      <c r="L36" s="855"/>
      <c r="M36" s="855"/>
      <c r="N36" s="855"/>
      <c r="O36" s="855"/>
      <c r="P36" s="855"/>
      <c r="Q36" s="855"/>
    </row>
    <row r="37" spans="1:17" x14ac:dyDescent="0.25">
      <c r="A37" s="855"/>
      <c r="B37" s="855"/>
      <c r="C37" s="855"/>
      <c r="D37" s="855"/>
      <c r="E37" s="855"/>
      <c r="F37" s="855"/>
      <c r="G37" s="855"/>
      <c r="H37" s="855"/>
      <c r="I37" s="855"/>
      <c r="J37" s="855"/>
      <c r="K37" s="855"/>
      <c r="L37" s="855"/>
      <c r="M37" s="855"/>
      <c r="N37" s="855"/>
      <c r="O37" s="855"/>
      <c r="P37" s="855"/>
      <c r="Q37" s="855"/>
    </row>
  </sheetData>
  <sheetProtection selectLockedCells="1" selectUnlockedCells="1"/>
  <mergeCells count="18">
    <mergeCell ref="B13:C13"/>
    <mergeCell ref="B14:C14"/>
    <mergeCell ref="B9:C10"/>
    <mergeCell ref="A1:Q2"/>
    <mergeCell ref="B5:C6"/>
    <mergeCell ref="D5:P6"/>
    <mergeCell ref="B12:C12"/>
    <mergeCell ref="D9:D10"/>
    <mergeCell ref="E9:E10"/>
    <mergeCell ref="G9:G10"/>
    <mergeCell ref="B11:C11"/>
    <mergeCell ref="F9:F10"/>
    <mergeCell ref="B15:C15"/>
    <mergeCell ref="B16:C16"/>
    <mergeCell ref="B17:C17"/>
    <mergeCell ref="B21:F25"/>
    <mergeCell ref="A36:Q37"/>
    <mergeCell ref="O21:P21"/>
  </mergeCells>
  <conditionalFormatting sqref="G11:G17">
    <cfRule type="cellIs" dxfId="0" priority="1" operator="lessThan">
      <formula>0</formula>
    </cfRule>
  </conditionalFormatting>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showGridLines="0" zoomScale="82" zoomScaleNormal="82" workbookViewId="0">
      <selection activeCell="C30" sqref="C30:C31"/>
    </sheetView>
  </sheetViews>
  <sheetFormatPr baseColWidth="10" defaultColWidth="11.42578125" defaultRowHeight="14.25" x14ac:dyDescent="0.2"/>
  <cols>
    <col min="1" max="1" width="3.28515625" style="217" customWidth="1"/>
    <col min="2" max="2" width="17.42578125" style="217" customWidth="1"/>
    <col min="3" max="3" width="14" style="217" customWidth="1"/>
    <col min="4" max="4" width="12.7109375" style="217" customWidth="1"/>
    <col min="5" max="5" width="14.7109375" style="217" customWidth="1"/>
    <col min="6" max="6" width="13.28515625" style="217" customWidth="1"/>
    <col min="7" max="7" width="11.7109375" style="217" customWidth="1"/>
    <col min="8" max="8" width="10.7109375" style="217" customWidth="1"/>
    <col min="9" max="9" width="25" style="217" customWidth="1"/>
    <col min="10" max="10" width="11.42578125" style="217"/>
    <col min="11" max="11" width="12.7109375" style="217" customWidth="1"/>
    <col min="12" max="12" width="13.5703125" style="217" customWidth="1"/>
    <col min="13" max="16384" width="11.42578125" style="217"/>
  </cols>
  <sheetData>
    <row r="1" spans="1:18" ht="15" customHeight="1" x14ac:dyDescent="0.2">
      <c r="A1" s="548" t="s">
        <v>792</v>
      </c>
      <c r="B1" s="548"/>
      <c r="C1" s="548"/>
      <c r="D1" s="548"/>
      <c r="E1" s="548"/>
      <c r="F1" s="548"/>
      <c r="G1" s="548"/>
      <c r="H1" s="548"/>
      <c r="I1" s="548"/>
      <c r="J1" s="548"/>
      <c r="K1" s="548"/>
      <c r="L1" s="548"/>
      <c r="M1" s="548"/>
      <c r="N1" s="548"/>
      <c r="O1" s="548"/>
      <c r="P1" s="548"/>
      <c r="Q1" s="548"/>
      <c r="R1" s="548"/>
    </row>
    <row r="2" spans="1:18" ht="15" customHeight="1" x14ac:dyDescent="0.2">
      <c r="A2" s="548"/>
      <c r="B2" s="548"/>
      <c r="C2" s="548"/>
      <c r="D2" s="548"/>
      <c r="E2" s="548"/>
      <c r="F2" s="548"/>
      <c r="G2" s="548"/>
      <c r="H2" s="548"/>
      <c r="I2" s="548"/>
      <c r="J2" s="548"/>
      <c r="K2" s="548"/>
      <c r="L2" s="548"/>
      <c r="M2" s="548"/>
      <c r="N2" s="548"/>
      <c r="O2" s="548"/>
      <c r="P2" s="548"/>
      <c r="Q2" s="548"/>
      <c r="R2" s="548"/>
    </row>
    <row r="3" spans="1:18" x14ac:dyDescent="0.2">
      <c r="B3" s="219"/>
      <c r="M3" s="220" t="s">
        <v>778</v>
      </c>
      <c r="N3" s="220"/>
      <c r="P3" s="330" t="s">
        <v>793</v>
      </c>
    </row>
    <row r="4" spans="1:18" x14ac:dyDescent="0.2">
      <c r="B4" s="219"/>
      <c r="M4" s="220"/>
      <c r="N4" s="220"/>
      <c r="O4" s="220"/>
      <c r="P4" s="220"/>
    </row>
    <row r="5" spans="1:18" x14ac:dyDescent="0.2">
      <c r="B5" s="219"/>
      <c r="M5" s="220"/>
      <c r="N5" s="220"/>
      <c r="O5" s="220"/>
      <c r="P5" s="220"/>
    </row>
    <row r="6" spans="1:18" ht="15" customHeight="1" x14ac:dyDescent="0.2">
      <c r="B6" s="881" t="s">
        <v>794</v>
      </c>
      <c r="C6" s="881"/>
      <c r="D6" s="882" t="s">
        <v>795</v>
      </c>
      <c r="E6" s="883"/>
      <c r="F6" s="883"/>
      <c r="G6" s="883"/>
      <c r="H6" s="883"/>
      <c r="I6" s="883"/>
      <c r="J6" s="883"/>
      <c r="K6" s="883"/>
      <c r="L6" s="883"/>
      <c r="M6" s="883"/>
      <c r="N6" s="883"/>
      <c r="O6" s="883"/>
      <c r="P6" s="884"/>
    </row>
    <row r="7" spans="1:18" ht="15" customHeight="1" x14ac:dyDescent="0.2">
      <c r="B7" s="881"/>
      <c r="C7" s="881"/>
      <c r="D7" s="885"/>
      <c r="E7" s="886"/>
      <c r="F7" s="886"/>
      <c r="G7" s="886"/>
      <c r="H7" s="886"/>
      <c r="I7" s="886"/>
      <c r="J7" s="886"/>
      <c r="K7" s="886"/>
      <c r="L7" s="886"/>
      <c r="M7" s="886"/>
      <c r="N7" s="886"/>
      <c r="O7" s="886"/>
      <c r="P7" s="887"/>
    </row>
    <row r="8" spans="1:18" x14ac:dyDescent="0.2">
      <c r="B8" s="881"/>
      <c r="C8" s="881"/>
      <c r="D8" s="888"/>
      <c r="E8" s="889"/>
      <c r="F8" s="889"/>
      <c r="G8" s="889"/>
      <c r="H8" s="889"/>
      <c r="I8" s="889"/>
      <c r="J8" s="889"/>
      <c r="K8" s="889"/>
      <c r="L8" s="889"/>
      <c r="M8" s="889"/>
      <c r="N8" s="889"/>
      <c r="O8" s="889"/>
      <c r="P8" s="890"/>
    </row>
    <row r="9" spans="1:18" x14ac:dyDescent="0.2">
      <c r="B9" s="219"/>
      <c r="D9" s="895" t="s">
        <v>796</v>
      </c>
      <c r="E9" s="895"/>
      <c r="F9" s="895"/>
      <c r="G9" s="895"/>
      <c r="H9" s="895"/>
      <c r="I9" s="895"/>
      <c r="J9" s="895"/>
      <c r="K9" s="895"/>
      <c r="L9" s="895"/>
      <c r="M9" s="895"/>
      <c r="N9" s="895"/>
      <c r="O9" s="895"/>
      <c r="P9" s="895"/>
    </row>
    <row r="10" spans="1:18" x14ac:dyDescent="0.2">
      <c r="B10" s="219"/>
      <c r="D10" s="849"/>
      <c r="E10" s="849"/>
      <c r="F10" s="849"/>
      <c r="G10" s="849"/>
      <c r="H10" s="849"/>
      <c r="I10" s="849"/>
      <c r="J10" s="849"/>
      <c r="K10" s="849"/>
      <c r="L10" s="849"/>
      <c r="M10" s="849"/>
      <c r="N10" s="849"/>
      <c r="O10" s="849"/>
      <c r="P10" s="849"/>
    </row>
    <row r="11" spans="1:18" ht="15" customHeight="1" x14ac:dyDescent="0.2">
      <c r="B11" s="219"/>
      <c r="H11" s="235"/>
      <c r="I11" s="235"/>
      <c r="J11" s="235"/>
      <c r="K11" s="235"/>
      <c r="L11" s="235"/>
      <c r="M11" s="235"/>
      <c r="N11" s="235"/>
      <c r="O11" s="235"/>
      <c r="P11" s="235"/>
    </row>
    <row r="12" spans="1:18" x14ac:dyDescent="0.2">
      <c r="H12" s="235"/>
      <c r="I12" s="235"/>
      <c r="J12" s="235"/>
      <c r="K12" s="235"/>
      <c r="L12" s="235"/>
      <c r="M12" s="235"/>
      <c r="N12" s="235"/>
      <c r="O12" s="235"/>
      <c r="P12" s="235"/>
    </row>
    <row r="13" spans="1:18" x14ac:dyDescent="0.2">
      <c r="B13" s="219"/>
      <c r="M13" s="220"/>
      <c r="N13" s="220"/>
      <c r="O13" s="220"/>
      <c r="P13" s="220"/>
    </row>
    <row r="14" spans="1:18" ht="48" customHeight="1" x14ac:dyDescent="0.2">
      <c r="I14" s="896" t="s">
        <v>797</v>
      </c>
      <c r="J14" s="896"/>
      <c r="K14" s="896"/>
      <c r="L14" s="896"/>
      <c r="M14" s="220"/>
      <c r="N14" s="220"/>
      <c r="O14" s="220"/>
      <c r="P14" s="220"/>
    </row>
    <row r="15" spans="1:18" ht="18.75" customHeight="1" x14ac:dyDescent="0.2">
      <c r="J15" s="505">
        <v>2018</v>
      </c>
      <c r="K15" s="505">
        <v>2020</v>
      </c>
      <c r="L15" s="506" t="s">
        <v>53</v>
      </c>
      <c r="M15" s="220"/>
      <c r="N15" s="220"/>
      <c r="O15" s="220"/>
      <c r="P15" s="220"/>
    </row>
    <row r="16" spans="1:18" ht="26.25" customHeight="1" x14ac:dyDescent="0.2">
      <c r="I16" s="507" t="s">
        <v>798</v>
      </c>
      <c r="J16" s="508">
        <v>0.46500000000000002</v>
      </c>
      <c r="K16" s="508">
        <v>0.13900000000000001</v>
      </c>
      <c r="L16" s="509" t="s">
        <v>799</v>
      </c>
      <c r="M16" s="220"/>
      <c r="N16" s="220"/>
      <c r="O16" s="220"/>
      <c r="P16" s="220"/>
    </row>
    <row r="17" spans="2:16" ht="26.25" customHeight="1" thickBot="1" x14ac:dyDescent="0.25">
      <c r="B17" s="898" t="s">
        <v>800</v>
      </c>
      <c r="C17" s="898"/>
      <c r="D17" s="510">
        <v>2018</v>
      </c>
      <c r="E17" s="510">
        <v>2020</v>
      </c>
      <c r="F17" s="511" t="s">
        <v>53</v>
      </c>
      <c r="I17" s="507" t="s">
        <v>801</v>
      </c>
      <c r="J17" s="508">
        <v>0.35199999999999998</v>
      </c>
      <c r="K17" s="508">
        <v>0.307</v>
      </c>
      <c r="L17" s="512">
        <f>K17-J17</f>
        <v>-4.4999999999999984E-2</v>
      </c>
      <c r="N17" s="513"/>
      <c r="O17" s="513"/>
      <c r="P17" s="514"/>
    </row>
    <row r="18" spans="2:16" ht="41.25" customHeight="1" x14ac:dyDescent="0.2">
      <c r="B18" s="898"/>
      <c r="C18" s="898"/>
      <c r="D18" s="508">
        <v>0.13500000000000001</v>
      </c>
      <c r="E18" s="508">
        <v>0.126</v>
      </c>
      <c r="F18" s="512">
        <f>E18-D18</f>
        <v>-9.000000000000008E-3</v>
      </c>
      <c r="I18" s="507" t="s">
        <v>802</v>
      </c>
      <c r="J18" s="508">
        <v>0.111</v>
      </c>
      <c r="K18" s="508">
        <v>0.17799999999999999</v>
      </c>
      <c r="L18" s="515">
        <f>K18-J18</f>
        <v>6.699999999999999E-2</v>
      </c>
      <c r="P18" s="220"/>
    </row>
    <row r="19" spans="2:16" ht="26.25" customHeight="1" x14ac:dyDescent="0.2">
      <c r="B19" s="506"/>
      <c r="C19" s="506"/>
      <c r="D19" s="508"/>
      <c r="E19" s="508"/>
      <c r="F19" s="512"/>
      <c r="I19" s="507" t="s">
        <v>803</v>
      </c>
      <c r="J19" s="508"/>
      <c r="K19" s="508">
        <v>0.29299999999999998</v>
      </c>
      <c r="L19" s="509" t="s">
        <v>799</v>
      </c>
      <c r="P19" s="220"/>
    </row>
    <row r="20" spans="2:16" ht="26.25" customHeight="1" x14ac:dyDescent="0.2">
      <c r="I20" s="507" t="s">
        <v>804</v>
      </c>
      <c r="J20" s="508">
        <v>7.1999999999999995E-2</v>
      </c>
      <c r="K20" s="508">
        <v>8.3000000000000004E-2</v>
      </c>
      <c r="L20" s="515">
        <f>K20-J20</f>
        <v>1.100000000000001E-2</v>
      </c>
      <c r="N20" s="513"/>
      <c r="O20" s="513"/>
      <c r="P20" s="220"/>
    </row>
    <row r="21" spans="2:16" ht="18" customHeight="1" x14ac:dyDescent="0.2">
      <c r="I21" s="424"/>
      <c r="P21" s="220"/>
    </row>
    <row r="22" spans="2:16" ht="18" customHeight="1" x14ac:dyDescent="0.2">
      <c r="I22" s="384" t="s">
        <v>805</v>
      </c>
      <c r="J22" s="516"/>
      <c r="N22" s="513"/>
      <c r="O22" s="513"/>
      <c r="P22" s="513"/>
    </row>
    <row r="23" spans="2:16" ht="18" customHeight="1" x14ac:dyDescent="0.2">
      <c r="P23" s="220"/>
    </row>
    <row r="24" spans="2:16" ht="18" customHeight="1" x14ac:dyDescent="0.2">
      <c r="N24" s="513"/>
      <c r="O24" s="513"/>
      <c r="P24" s="220"/>
    </row>
    <row r="25" spans="2:16" ht="18" customHeight="1" x14ac:dyDescent="0.2">
      <c r="B25" s="320" t="s">
        <v>806</v>
      </c>
      <c r="M25" s="220"/>
      <c r="N25" s="220"/>
      <c r="O25" s="220"/>
      <c r="P25" s="220"/>
    </row>
    <row r="26" spans="2:16" x14ac:dyDescent="0.2">
      <c r="M26" s="220"/>
      <c r="N26" s="220"/>
      <c r="O26" s="220"/>
      <c r="P26" s="220"/>
    </row>
    <row r="27" spans="2:16" x14ac:dyDescent="0.2">
      <c r="M27" s="220"/>
      <c r="N27" s="220"/>
      <c r="O27" s="220"/>
      <c r="P27" s="220"/>
    </row>
    <row r="28" spans="2:16" ht="15" customHeight="1" x14ac:dyDescent="0.2">
      <c r="M28" s="220"/>
      <c r="N28" s="220"/>
      <c r="O28" s="220"/>
      <c r="P28" s="220"/>
    </row>
    <row r="29" spans="2:16" ht="15" customHeight="1" x14ac:dyDescent="0.2">
      <c r="M29" s="220"/>
      <c r="N29" s="220"/>
      <c r="O29" s="220"/>
      <c r="P29" s="220"/>
    </row>
    <row r="30" spans="2:16" ht="15" customHeight="1" x14ac:dyDescent="0.2">
      <c r="B30" s="876" t="s">
        <v>807</v>
      </c>
      <c r="C30" s="891" t="s">
        <v>141</v>
      </c>
      <c r="D30" s="876" t="s">
        <v>127</v>
      </c>
      <c r="E30" s="893" t="s">
        <v>808</v>
      </c>
      <c r="F30" s="876" t="s">
        <v>809</v>
      </c>
      <c r="G30" s="891" t="s">
        <v>810</v>
      </c>
      <c r="H30" s="891" t="s">
        <v>811</v>
      </c>
      <c r="M30" s="220"/>
      <c r="N30" s="220"/>
      <c r="O30" s="220"/>
      <c r="P30" s="220"/>
    </row>
    <row r="31" spans="2:16" ht="15" customHeight="1" thickBot="1" x14ac:dyDescent="0.25">
      <c r="B31" s="877"/>
      <c r="C31" s="892"/>
      <c r="D31" s="877"/>
      <c r="E31" s="894"/>
      <c r="F31" s="877"/>
      <c r="G31" s="892"/>
      <c r="H31" s="892"/>
      <c r="M31" s="220"/>
      <c r="N31" s="220"/>
      <c r="O31" s="220"/>
      <c r="P31" s="220"/>
    </row>
    <row r="32" spans="2:16" ht="15" x14ac:dyDescent="0.2">
      <c r="B32" s="518">
        <v>2018</v>
      </c>
      <c r="C32" s="517">
        <v>0.152</v>
      </c>
      <c r="D32" s="517">
        <v>0.152</v>
      </c>
      <c r="E32" s="517">
        <v>0.128</v>
      </c>
      <c r="F32" s="517">
        <v>0.115</v>
      </c>
      <c r="G32" s="517">
        <v>0.10299999999999999</v>
      </c>
      <c r="H32" s="517">
        <v>0.13500000000000001</v>
      </c>
      <c r="M32" s="220"/>
      <c r="N32" s="220"/>
      <c r="O32" s="220"/>
      <c r="P32" s="220"/>
    </row>
    <row r="33" spans="2:16" ht="15" x14ac:dyDescent="0.2">
      <c r="B33" s="519">
        <v>2020</v>
      </c>
      <c r="C33" s="381">
        <v>8.4000000000000005E-2</v>
      </c>
      <c r="D33" s="381">
        <v>9.0999999999999998E-2</v>
      </c>
      <c r="E33" s="381">
        <v>0.223</v>
      </c>
      <c r="F33" s="381">
        <v>0.127</v>
      </c>
      <c r="G33" s="381">
        <v>0.251</v>
      </c>
      <c r="H33" s="381">
        <v>0.126</v>
      </c>
      <c r="M33" s="220"/>
      <c r="N33" s="220"/>
      <c r="O33" s="220"/>
      <c r="P33" s="220"/>
    </row>
    <row r="34" spans="2:16" x14ac:dyDescent="0.2">
      <c r="B34" s="320" t="s">
        <v>812</v>
      </c>
      <c r="M34" s="220"/>
      <c r="N34" s="220"/>
      <c r="O34" s="220"/>
      <c r="P34" s="220"/>
    </row>
    <row r="35" spans="2:16" x14ac:dyDescent="0.2">
      <c r="B35" s="320"/>
      <c r="M35" s="220"/>
      <c r="N35" s="220"/>
      <c r="O35" s="220"/>
      <c r="P35" s="220"/>
    </row>
    <row r="36" spans="2:16" ht="22.5" customHeight="1" x14ac:dyDescent="0.2">
      <c r="B36" s="880" t="s">
        <v>813</v>
      </c>
      <c r="C36" s="880"/>
      <c r="D36" s="880"/>
      <c r="E36" s="880"/>
      <c r="F36" s="880"/>
      <c r="G36" s="880"/>
      <c r="H36" s="880"/>
      <c r="M36" s="220"/>
      <c r="N36" s="220"/>
      <c r="O36" s="220"/>
      <c r="P36" s="220"/>
    </row>
    <row r="37" spans="2:16" ht="22.5" customHeight="1" x14ac:dyDescent="0.2">
      <c r="B37" s="880"/>
      <c r="C37" s="880"/>
      <c r="D37" s="880"/>
      <c r="E37" s="880"/>
      <c r="F37" s="880"/>
      <c r="G37" s="880"/>
      <c r="H37" s="880"/>
      <c r="M37" s="220"/>
      <c r="N37" s="220"/>
      <c r="O37" s="220"/>
      <c r="P37" s="220"/>
    </row>
    <row r="38" spans="2:16" ht="22.5" customHeight="1" x14ac:dyDescent="0.2">
      <c r="B38" s="880"/>
      <c r="C38" s="880"/>
      <c r="D38" s="880"/>
      <c r="E38" s="880"/>
      <c r="F38" s="880"/>
      <c r="G38" s="880"/>
      <c r="H38" s="880"/>
      <c r="M38" s="220"/>
      <c r="N38" s="220"/>
      <c r="O38" s="220"/>
      <c r="P38" s="220"/>
    </row>
    <row r="39" spans="2:16" ht="22.5" customHeight="1" x14ac:dyDescent="0.2">
      <c r="B39" s="880"/>
      <c r="C39" s="880"/>
      <c r="D39" s="880"/>
      <c r="E39" s="880"/>
      <c r="F39" s="880"/>
      <c r="G39" s="880"/>
      <c r="H39" s="880"/>
      <c r="M39" s="220"/>
      <c r="N39" s="220"/>
      <c r="O39" s="220"/>
      <c r="P39" s="220"/>
    </row>
    <row r="40" spans="2:16" ht="22.5" customHeight="1" x14ac:dyDescent="0.2">
      <c r="B40" s="880"/>
      <c r="C40" s="880"/>
      <c r="D40" s="880"/>
      <c r="E40" s="880"/>
      <c r="F40" s="880"/>
      <c r="G40" s="880"/>
      <c r="H40" s="880"/>
    </row>
    <row r="41" spans="2:16" ht="22.5" customHeight="1" x14ac:dyDescent="0.2">
      <c r="B41" s="880"/>
      <c r="C41" s="880"/>
      <c r="D41" s="880"/>
      <c r="E41" s="880"/>
      <c r="F41" s="880"/>
      <c r="G41" s="880"/>
      <c r="H41" s="880"/>
    </row>
    <row r="42" spans="2:16" ht="22.5" customHeight="1" x14ac:dyDescent="0.2">
      <c r="B42" s="880"/>
      <c r="C42" s="880"/>
      <c r="D42" s="880"/>
      <c r="E42" s="880"/>
      <c r="F42" s="880"/>
      <c r="G42" s="880"/>
      <c r="H42" s="880"/>
    </row>
    <row r="43" spans="2:16" ht="22.5" customHeight="1" x14ac:dyDescent="0.2">
      <c r="B43" s="880"/>
      <c r="C43" s="880"/>
      <c r="D43" s="880"/>
      <c r="E43" s="880"/>
      <c r="F43" s="880"/>
      <c r="G43" s="880"/>
      <c r="H43" s="880"/>
    </row>
    <row r="44" spans="2:16" ht="22.5" customHeight="1" x14ac:dyDescent="0.2">
      <c r="B44" s="880"/>
      <c r="C44" s="880"/>
      <c r="D44" s="880"/>
      <c r="E44" s="880"/>
      <c r="F44" s="880"/>
      <c r="G44" s="880"/>
      <c r="H44" s="880"/>
    </row>
    <row r="45" spans="2:16" ht="22.5" customHeight="1" x14ac:dyDescent="0.2">
      <c r="B45" s="880"/>
      <c r="C45" s="880"/>
      <c r="D45" s="880"/>
      <c r="E45" s="880"/>
      <c r="F45" s="880"/>
      <c r="G45" s="880"/>
      <c r="H45" s="880"/>
    </row>
    <row r="46" spans="2:16" ht="15" customHeight="1" x14ac:dyDescent="0.2"/>
    <row r="47" spans="2:16" ht="15" customHeight="1" x14ac:dyDescent="0.2"/>
    <row r="48" spans="2:16" ht="27.75" customHeight="1" x14ac:dyDescent="0.2">
      <c r="B48" s="876" t="s">
        <v>814</v>
      </c>
      <c r="C48" s="876" t="s">
        <v>815</v>
      </c>
      <c r="D48" s="876" t="s">
        <v>816</v>
      </c>
      <c r="E48" s="876" t="s">
        <v>817</v>
      </c>
      <c r="F48" s="876" t="s">
        <v>818</v>
      </c>
      <c r="G48" s="876" t="s">
        <v>811</v>
      </c>
    </row>
    <row r="49" spans="2:7" ht="27.75" customHeight="1" thickBot="1" x14ac:dyDescent="0.25">
      <c r="B49" s="877"/>
      <c r="C49" s="877"/>
      <c r="D49" s="877"/>
      <c r="E49" s="877"/>
      <c r="F49" s="877"/>
      <c r="G49" s="877"/>
    </row>
    <row r="50" spans="2:7" ht="15" x14ac:dyDescent="0.2">
      <c r="B50" s="518">
        <v>2018</v>
      </c>
      <c r="C50" s="517">
        <v>0.24099999999999999</v>
      </c>
      <c r="D50" s="517">
        <v>0.17599999999999999</v>
      </c>
      <c r="E50" s="517">
        <v>0.122</v>
      </c>
      <c r="F50" s="517">
        <v>0.108</v>
      </c>
      <c r="G50" s="517">
        <v>0.13500000000000001</v>
      </c>
    </row>
    <row r="51" spans="2:7" ht="15" x14ac:dyDescent="0.2">
      <c r="B51" s="486">
        <v>2020</v>
      </c>
      <c r="C51" s="520">
        <v>0.25800000000000001</v>
      </c>
      <c r="D51" s="520">
        <v>0.24199999999999999</v>
      </c>
      <c r="E51" s="520">
        <v>0.11799999999999999</v>
      </c>
      <c r="F51" s="520">
        <v>9.7000000000000003E-2</v>
      </c>
      <c r="G51" s="520">
        <v>0.126</v>
      </c>
    </row>
    <row r="52" spans="2:7" x14ac:dyDescent="0.2">
      <c r="B52" s="320" t="s">
        <v>812</v>
      </c>
    </row>
    <row r="57" spans="2:7" ht="14.25" customHeight="1" x14ac:dyDescent="0.2">
      <c r="B57" s="876" t="s">
        <v>819</v>
      </c>
      <c r="C57" s="876" t="s">
        <v>815</v>
      </c>
      <c r="D57" s="876" t="s">
        <v>816</v>
      </c>
      <c r="E57" s="876" t="s">
        <v>817</v>
      </c>
      <c r="F57" s="876" t="s">
        <v>818</v>
      </c>
      <c r="G57" s="876" t="s">
        <v>811</v>
      </c>
    </row>
    <row r="58" spans="2:7" ht="14.25" customHeight="1" thickBot="1" x14ac:dyDescent="0.25">
      <c r="B58" s="877"/>
      <c r="C58" s="877"/>
      <c r="D58" s="877"/>
      <c r="E58" s="877"/>
      <c r="F58" s="877"/>
      <c r="G58" s="877"/>
    </row>
    <row r="59" spans="2:7" ht="15" x14ac:dyDescent="0.2">
      <c r="B59" s="518">
        <v>2018</v>
      </c>
      <c r="C59" s="517">
        <v>0.21299999999999999</v>
      </c>
      <c r="D59" s="517">
        <v>0.311</v>
      </c>
      <c r="E59" s="517">
        <v>0.46</v>
      </c>
      <c r="F59" s="517">
        <v>0.53300000000000003</v>
      </c>
      <c r="G59" s="517">
        <v>0.224</v>
      </c>
    </row>
    <row r="60" spans="2:7" ht="15" x14ac:dyDescent="0.2">
      <c r="B60" s="486">
        <v>2020</v>
      </c>
      <c r="C60" s="520">
        <v>0.54900000000000004</v>
      </c>
      <c r="D60" s="520">
        <v>0.65800000000000003</v>
      </c>
      <c r="E60" s="520">
        <v>0.70699999999999996</v>
      </c>
      <c r="F60" s="520">
        <v>0.55300000000000005</v>
      </c>
      <c r="G60" s="520">
        <v>0.56000000000000005</v>
      </c>
    </row>
    <row r="61" spans="2:7" x14ac:dyDescent="0.2">
      <c r="B61" s="320" t="s">
        <v>812</v>
      </c>
    </row>
    <row r="66" spans="2:18" ht="15" customHeight="1" x14ac:dyDescent="0.2">
      <c r="B66" s="876" t="s">
        <v>820</v>
      </c>
      <c r="C66" s="876" t="s">
        <v>810</v>
      </c>
      <c r="D66" s="876" t="s">
        <v>127</v>
      </c>
      <c r="E66" s="876" t="s">
        <v>141</v>
      </c>
      <c r="F66" s="876" t="s">
        <v>808</v>
      </c>
      <c r="G66" s="876" t="s">
        <v>809</v>
      </c>
      <c r="H66" s="876" t="s">
        <v>821</v>
      </c>
      <c r="I66" s="876" t="s">
        <v>811</v>
      </c>
    </row>
    <row r="67" spans="2:18" ht="15" customHeight="1" thickBot="1" x14ac:dyDescent="0.25">
      <c r="B67" s="877"/>
      <c r="C67" s="877"/>
      <c r="D67" s="877"/>
      <c r="E67" s="877"/>
      <c r="F67" s="877"/>
      <c r="G67" s="877"/>
      <c r="H67" s="877"/>
      <c r="I67" s="877"/>
      <c r="L67" s="283"/>
      <c r="M67" s="283"/>
      <c r="N67" s="283"/>
    </row>
    <row r="68" spans="2:18" ht="15" x14ac:dyDescent="0.2">
      <c r="B68" s="518">
        <v>2018</v>
      </c>
      <c r="C68" s="517">
        <v>0.155</v>
      </c>
      <c r="D68" s="517">
        <v>0.189</v>
      </c>
      <c r="E68" s="517">
        <v>0.25800000000000001</v>
      </c>
      <c r="F68" s="517">
        <v>0.26800000000000002</v>
      </c>
      <c r="G68" s="517">
        <v>0.27400000000000002</v>
      </c>
      <c r="H68" s="517">
        <v>0.48</v>
      </c>
      <c r="I68" s="517">
        <v>0.224</v>
      </c>
      <c r="K68" s="283"/>
      <c r="L68" s="283"/>
      <c r="M68" s="283"/>
      <c r="N68" s="283"/>
    </row>
    <row r="69" spans="2:18" ht="16.5" customHeight="1" x14ac:dyDescent="0.2">
      <c r="B69" s="486">
        <v>2020</v>
      </c>
      <c r="C69" s="520">
        <v>0.373</v>
      </c>
      <c r="D69" s="520">
        <v>0.55000000000000004</v>
      </c>
      <c r="E69" s="520">
        <v>0.51</v>
      </c>
      <c r="F69" s="520">
        <v>0.59599999999999997</v>
      </c>
      <c r="G69" s="520">
        <v>0.58599999999999997</v>
      </c>
      <c r="H69" s="520">
        <v>0.6</v>
      </c>
      <c r="I69" s="520">
        <v>0.56000000000000005</v>
      </c>
      <c r="J69" s="283"/>
      <c r="K69" s="283"/>
      <c r="L69" s="283"/>
      <c r="M69" s="283"/>
      <c r="N69" s="283"/>
      <c r="O69" s="283"/>
      <c r="P69" s="283"/>
    </row>
    <row r="70" spans="2:18" x14ac:dyDescent="0.2">
      <c r="B70" s="320" t="s">
        <v>812</v>
      </c>
      <c r="I70" s="283"/>
      <c r="J70" s="283"/>
      <c r="K70" s="283"/>
      <c r="L70" s="283"/>
      <c r="M70" s="283"/>
      <c r="N70" s="283"/>
      <c r="O70" s="283"/>
      <c r="P70" s="283"/>
    </row>
    <row r="71" spans="2:18" x14ac:dyDescent="0.2">
      <c r="B71" s="320"/>
      <c r="I71" s="283"/>
      <c r="J71" s="283"/>
      <c r="K71" s="283"/>
      <c r="L71" s="283"/>
      <c r="M71" s="283"/>
      <c r="N71" s="283"/>
      <c r="O71" s="283"/>
      <c r="P71" s="283"/>
    </row>
    <row r="72" spans="2:18" x14ac:dyDescent="0.2">
      <c r="B72" s="320"/>
      <c r="I72" s="283"/>
      <c r="J72" s="283"/>
      <c r="K72" s="283"/>
      <c r="L72" s="283"/>
      <c r="M72" s="283"/>
      <c r="N72" s="283"/>
      <c r="O72" s="283"/>
      <c r="P72" s="283"/>
    </row>
    <row r="73" spans="2:18" x14ac:dyDescent="0.2">
      <c r="B73" s="320"/>
      <c r="I73" s="283"/>
      <c r="J73" s="283"/>
      <c r="K73" s="283"/>
      <c r="L73" s="283"/>
      <c r="M73" s="283"/>
      <c r="N73" s="283"/>
      <c r="O73" s="283"/>
      <c r="P73" s="283"/>
    </row>
    <row r="74" spans="2:18" x14ac:dyDescent="0.2">
      <c r="I74" s="283"/>
      <c r="J74" s="283"/>
      <c r="K74" s="283"/>
      <c r="L74" s="283"/>
      <c r="M74" s="283"/>
      <c r="N74" s="283"/>
      <c r="O74" s="283"/>
      <c r="P74" s="283"/>
    </row>
    <row r="75" spans="2:18" ht="16.5" customHeight="1" x14ac:dyDescent="0.2">
      <c r="I75" s="880" t="s">
        <v>822</v>
      </c>
      <c r="J75" s="897"/>
      <c r="K75" s="897"/>
      <c r="L75" s="897"/>
      <c r="M75" s="897"/>
      <c r="N75" s="897"/>
      <c r="O75" s="897"/>
      <c r="P75" s="897"/>
      <c r="Q75" s="897"/>
      <c r="R75" s="897"/>
    </row>
    <row r="76" spans="2:18" x14ac:dyDescent="0.2">
      <c r="I76" s="897"/>
      <c r="J76" s="897"/>
      <c r="K76" s="897"/>
      <c r="L76" s="897"/>
      <c r="M76" s="897"/>
      <c r="N76" s="897"/>
      <c r="O76" s="897"/>
      <c r="P76" s="897"/>
      <c r="Q76" s="897"/>
      <c r="R76" s="897"/>
    </row>
    <row r="77" spans="2:18" ht="15" customHeight="1" x14ac:dyDescent="0.2">
      <c r="B77" s="876" t="s">
        <v>823</v>
      </c>
      <c r="C77" s="876" t="s">
        <v>824</v>
      </c>
      <c r="D77" s="876" t="s">
        <v>825</v>
      </c>
      <c r="E77" s="876" t="s">
        <v>826</v>
      </c>
      <c r="F77" s="876" t="s">
        <v>827</v>
      </c>
      <c r="G77" s="876" t="s">
        <v>828</v>
      </c>
      <c r="I77" s="897"/>
      <c r="J77" s="897"/>
      <c r="K77" s="897"/>
      <c r="L77" s="897"/>
      <c r="M77" s="897"/>
      <c r="N77" s="897"/>
      <c r="O77" s="897"/>
      <c r="P77" s="897"/>
      <c r="Q77" s="897"/>
      <c r="R77" s="897"/>
    </row>
    <row r="78" spans="2:18" ht="14.25" customHeight="1" thickBot="1" x14ac:dyDescent="0.25">
      <c r="B78" s="877"/>
      <c r="C78" s="877"/>
      <c r="D78" s="877"/>
      <c r="E78" s="877"/>
      <c r="F78" s="877"/>
      <c r="G78" s="877"/>
      <c r="I78" s="897"/>
      <c r="J78" s="897"/>
      <c r="K78" s="897"/>
      <c r="L78" s="897"/>
      <c r="M78" s="897"/>
      <c r="N78" s="897"/>
      <c r="O78" s="897"/>
      <c r="P78" s="897"/>
      <c r="Q78" s="897"/>
      <c r="R78" s="897"/>
    </row>
    <row r="79" spans="2:18" ht="14.25" customHeight="1" x14ac:dyDescent="0.2">
      <c r="B79" s="518">
        <v>2018</v>
      </c>
      <c r="C79" s="517">
        <v>0.93600000000000005</v>
      </c>
      <c r="D79" s="517">
        <v>0.94699999999999995</v>
      </c>
      <c r="E79" s="517">
        <v>0.94099999999999995</v>
      </c>
      <c r="F79" s="517">
        <v>0.90400000000000003</v>
      </c>
      <c r="G79" s="517">
        <v>0.754</v>
      </c>
      <c r="I79" s="897"/>
      <c r="J79" s="897"/>
      <c r="K79" s="897"/>
      <c r="L79" s="897"/>
      <c r="M79" s="897"/>
      <c r="N79" s="897"/>
      <c r="O79" s="897"/>
      <c r="P79" s="897"/>
      <c r="Q79" s="897"/>
      <c r="R79" s="897"/>
    </row>
    <row r="80" spans="2:18" ht="15" x14ac:dyDescent="0.2">
      <c r="B80" s="486">
        <v>2020</v>
      </c>
      <c r="C80" s="520">
        <v>0.92500000000000004</v>
      </c>
      <c r="D80" s="520">
        <v>0.93700000000000006</v>
      </c>
      <c r="E80" s="520">
        <v>0.90200000000000002</v>
      </c>
      <c r="F80" s="520">
        <v>0.95399999999999996</v>
      </c>
      <c r="G80" s="520">
        <v>0.746</v>
      </c>
      <c r="I80" s="897"/>
      <c r="J80" s="897"/>
      <c r="K80" s="897"/>
      <c r="L80" s="897"/>
      <c r="M80" s="897"/>
      <c r="N80" s="897"/>
      <c r="O80" s="897"/>
      <c r="P80" s="897"/>
      <c r="Q80" s="897"/>
      <c r="R80" s="897"/>
    </row>
    <row r="82" spans="2:15" x14ac:dyDescent="0.2">
      <c r="I82" s="283"/>
      <c r="J82" s="283"/>
      <c r="K82" s="283"/>
      <c r="L82" s="283"/>
      <c r="M82" s="283"/>
      <c r="N82" s="283"/>
      <c r="O82" s="283"/>
    </row>
    <row r="83" spans="2:15" x14ac:dyDescent="0.2">
      <c r="I83" s="283"/>
      <c r="J83" s="283"/>
      <c r="K83" s="283"/>
      <c r="L83" s="283"/>
      <c r="M83" s="283"/>
      <c r="N83" s="283"/>
      <c r="O83" s="283"/>
    </row>
    <row r="84" spans="2:15" ht="18.75" customHeight="1" x14ac:dyDescent="0.2">
      <c r="B84" s="876" t="s">
        <v>829</v>
      </c>
      <c r="C84" s="876"/>
      <c r="D84" s="876">
        <v>2018</v>
      </c>
      <c r="E84" s="876">
        <v>2020</v>
      </c>
      <c r="I84" s="283"/>
      <c r="J84" s="283"/>
      <c r="K84" s="283"/>
      <c r="L84" s="283"/>
      <c r="M84" s="283"/>
      <c r="N84" s="283"/>
      <c r="O84" s="283"/>
    </row>
    <row r="85" spans="2:15" ht="18.75" customHeight="1" x14ac:dyDescent="0.2">
      <c r="B85" s="876"/>
      <c r="C85" s="876"/>
      <c r="D85" s="876"/>
      <c r="E85" s="876"/>
      <c r="I85" s="283"/>
      <c r="J85" s="283"/>
      <c r="K85" s="283"/>
      <c r="L85" s="283"/>
      <c r="M85" s="283"/>
      <c r="N85" s="283"/>
      <c r="O85" s="283"/>
    </row>
    <row r="86" spans="2:15" ht="18.75" customHeight="1" thickBot="1" x14ac:dyDescent="0.25">
      <c r="B86" s="877"/>
      <c r="C86" s="877"/>
      <c r="D86" s="877"/>
      <c r="E86" s="877"/>
      <c r="I86" s="283"/>
      <c r="J86" s="283"/>
      <c r="K86" s="283"/>
      <c r="L86" s="283"/>
      <c r="M86" s="283"/>
      <c r="N86" s="283"/>
      <c r="O86" s="283"/>
    </row>
    <row r="87" spans="2:15" ht="15" customHeight="1" x14ac:dyDescent="0.2">
      <c r="B87" s="879" t="s">
        <v>830</v>
      </c>
      <c r="C87" s="879"/>
      <c r="D87" s="517">
        <v>0.121</v>
      </c>
      <c r="E87" s="517" t="s">
        <v>529</v>
      </c>
      <c r="I87" s="283"/>
      <c r="J87" s="283"/>
      <c r="K87" s="283"/>
      <c r="L87" s="283"/>
      <c r="M87" s="283"/>
      <c r="N87" s="283"/>
      <c r="O87" s="283"/>
    </row>
    <row r="88" spans="2:15" ht="15" customHeight="1" x14ac:dyDescent="0.2">
      <c r="B88" s="879" t="s">
        <v>831</v>
      </c>
      <c r="C88" s="879"/>
      <c r="D88" s="520">
        <v>0.11700000000000001</v>
      </c>
      <c r="E88" s="520">
        <v>0.65800000000000003</v>
      </c>
      <c r="I88" s="283"/>
      <c r="J88" s="283"/>
      <c r="K88" s="283"/>
      <c r="L88" s="283"/>
      <c r="M88" s="283"/>
      <c r="N88" s="283"/>
      <c r="O88" s="283"/>
    </row>
    <row r="89" spans="2:15" ht="30" customHeight="1" x14ac:dyDescent="0.2">
      <c r="B89" s="879" t="s">
        <v>832</v>
      </c>
      <c r="C89" s="879"/>
      <c r="D89" s="520">
        <v>8.4000000000000005E-2</v>
      </c>
      <c r="E89" s="520">
        <v>0.42099999999999999</v>
      </c>
      <c r="I89" s="283"/>
      <c r="J89" s="283"/>
      <c r="K89" s="283"/>
      <c r="L89" s="283"/>
      <c r="M89" s="283"/>
      <c r="N89" s="283"/>
      <c r="O89" s="283"/>
    </row>
    <row r="90" spans="2:15" ht="15" customHeight="1" x14ac:dyDescent="0.2">
      <c r="B90" s="879" t="s">
        <v>833</v>
      </c>
      <c r="C90" s="879"/>
      <c r="D90" s="520">
        <v>5.8000000000000003E-2</v>
      </c>
      <c r="E90" s="520">
        <v>0.191</v>
      </c>
      <c r="I90" s="283"/>
      <c r="J90" s="283"/>
      <c r="K90" s="283"/>
      <c r="L90" s="283"/>
      <c r="M90" s="283"/>
      <c r="N90" s="283"/>
      <c r="O90" s="283"/>
    </row>
    <row r="91" spans="2:15" ht="15" customHeight="1" x14ac:dyDescent="0.2">
      <c r="B91" s="879" t="s">
        <v>834</v>
      </c>
      <c r="C91" s="879"/>
      <c r="D91" s="520">
        <v>5.6000000000000001E-2</v>
      </c>
      <c r="E91" s="520">
        <v>0.25800000000000001</v>
      </c>
      <c r="I91" s="283"/>
      <c r="J91" s="283"/>
      <c r="K91" s="283"/>
      <c r="L91" s="283"/>
      <c r="M91" s="283"/>
      <c r="N91" s="283"/>
      <c r="O91" s="283"/>
    </row>
    <row r="92" spans="2:15" ht="39" customHeight="1" x14ac:dyDescent="0.2">
      <c r="B92" s="879" t="s">
        <v>835</v>
      </c>
      <c r="C92" s="879"/>
      <c r="D92" s="520">
        <v>2.9000000000000001E-2</v>
      </c>
      <c r="E92" s="520" t="s">
        <v>529</v>
      </c>
      <c r="I92" s="283"/>
      <c r="J92" s="283"/>
      <c r="K92" s="283"/>
      <c r="L92" s="283"/>
      <c r="M92" s="283"/>
      <c r="N92" s="283"/>
      <c r="O92" s="283"/>
    </row>
    <row r="93" spans="2:15" ht="15" x14ac:dyDescent="0.2">
      <c r="B93" s="879" t="s">
        <v>836</v>
      </c>
      <c r="C93" s="879"/>
      <c r="D93" s="520">
        <v>1.9E-2</v>
      </c>
      <c r="E93" s="520">
        <v>0.151</v>
      </c>
      <c r="I93" s="283"/>
      <c r="J93" s="283"/>
      <c r="K93" s="283"/>
      <c r="L93" s="283"/>
      <c r="M93" s="283"/>
      <c r="N93" s="283"/>
      <c r="O93" s="283"/>
    </row>
    <row r="94" spans="2:15" ht="15" customHeight="1" x14ac:dyDescent="0.2">
      <c r="B94" s="879" t="s">
        <v>837</v>
      </c>
      <c r="C94" s="879"/>
      <c r="D94" s="520" t="s">
        <v>529</v>
      </c>
      <c r="E94" s="520">
        <v>0.189</v>
      </c>
      <c r="I94" s="283"/>
      <c r="J94" s="283"/>
      <c r="K94" s="283"/>
      <c r="L94" s="283"/>
      <c r="M94" s="283"/>
      <c r="N94" s="283"/>
      <c r="O94" s="283"/>
    </row>
    <row r="95" spans="2:15" ht="15" customHeight="1" x14ac:dyDescent="0.2">
      <c r="B95" s="879" t="s">
        <v>945</v>
      </c>
      <c r="C95" s="879"/>
      <c r="D95" s="520" t="s">
        <v>529</v>
      </c>
      <c r="E95" s="520">
        <v>5.3999999999999999E-2</v>
      </c>
      <c r="I95" s="283"/>
      <c r="J95" s="283"/>
      <c r="K95" s="283"/>
      <c r="L95" s="283"/>
      <c r="M95" s="283"/>
      <c r="N95" s="283"/>
      <c r="O95" s="283"/>
    </row>
    <row r="96" spans="2:15" ht="15" x14ac:dyDescent="0.2">
      <c r="B96" s="879" t="s">
        <v>190</v>
      </c>
      <c r="C96" s="879"/>
      <c r="D96" s="520" t="s">
        <v>529</v>
      </c>
      <c r="E96" s="520">
        <v>3.9E-2</v>
      </c>
      <c r="I96" s="283"/>
      <c r="J96" s="283"/>
      <c r="K96" s="283"/>
      <c r="L96" s="283"/>
      <c r="M96" s="283"/>
      <c r="N96" s="283"/>
      <c r="O96" s="283"/>
    </row>
    <row r="97" spans="2:15" x14ac:dyDescent="0.2">
      <c r="I97" s="283"/>
      <c r="J97" s="283"/>
      <c r="K97" s="283"/>
      <c r="L97" s="283"/>
      <c r="M97" s="283"/>
      <c r="N97" s="283"/>
      <c r="O97" s="283"/>
    </row>
    <row r="98" spans="2:15" x14ac:dyDescent="0.2">
      <c r="I98" s="283"/>
      <c r="J98" s="283"/>
      <c r="K98" s="283"/>
      <c r="L98" s="283"/>
      <c r="M98" s="283"/>
      <c r="N98" s="283"/>
      <c r="O98" s="283"/>
    </row>
    <row r="99" spans="2:15" x14ac:dyDescent="0.2">
      <c r="I99" s="283"/>
      <c r="J99" s="283"/>
      <c r="K99" s="283"/>
      <c r="L99" s="283"/>
      <c r="M99" s="283"/>
      <c r="N99" s="283"/>
      <c r="O99" s="283"/>
    </row>
    <row r="100" spans="2:15" x14ac:dyDescent="0.2">
      <c r="I100" s="283"/>
      <c r="J100" s="283"/>
      <c r="K100" s="283"/>
      <c r="L100" s="283"/>
      <c r="M100" s="283"/>
      <c r="N100" s="283"/>
      <c r="O100" s="283"/>
    </row>
    <row r="101" spans="2:15" x14ac:dyDescent="0.2">
      <c r="I101" s="283"/>
      <c r="J101" s="283"/>
      <c r="K101" s="283"/>
      <c r="L101" s="283"/>
      <c r="M101" s="283"/>
      <c r="N101" s="283"/>
      <c r="O101" s="283"/>
    </row>
    <row r="103" spans="2:15" x14ac:dyDescent="0.2">
      <c r="F103" s="246"/>
    </row>
    <row r="104" spans="2:15" ht="15" customHeight="1" x14ac:dyDescent="0.2">
      <c r="B104" s="876" t="s">
        <v>838</v>
      </c>
      <c r="C104" s="876"/>
      <c r="D104" s="876"/>
      <c r="E104" s="876" t="s">
        <v>839</v>
      </c>
      <c r="F104" s="876"/>
    </row>
    <row r="105" spans="2:15" ht="15" customHeight="1" thickBot="1" x14ac:dyDescent="0.25">
      <c r="B105" s="877"/>
      <c r="C105" s="877"/>
      <c r="D105" s="877"/>
      <c r="E105" s="521">
        <v>2018</v>
      </c>
      <c r="F105" s="521">
        <v>2020</v>
      </c>
    </row>
    <row r="106" spans="2:15" ht="24" customHeight="1" x14ac:dyDescent="0.2">
      <c r="B106" s="878" t="s">
        <v>840</v>
      </c>
      <c r="C106" s="878"/>
      <c r="D106" s="878"/>
      <c r="E106" s="520">
        <v>0.14499999999999999</v>
      </c>
      <c r="F106" s="520">
        <v>0.50800000000000001</v>
      </c>
    </row>
    <row r="107" spans="2:15" ht="24" customHeight="1" x14ac:dyDescent="0.2">
      <c r="B107" s="878" t="s">
        <v>841</v>
      </c>
      <c r="C107" s="878"/>
      <c r="D107" s="878"/>
      <c r="E107" s="520">
        <v>0.13400000000000001</v>
      </c>
      <c r="F107" s="520">
        <v>0.32</v>
      </c>
    </row>
    <row r="108" spans="2:15" ht="24" customHeight="1" x14ac:dyDescent="0.2">
      <c r="B108" s="878" t="s">
        <v>842</v>
      </c>
      <c r="C108" s="878"/>
      <c r="D108" s="878"/>
      <c r="E108" s="520">
        <v>0.122</v>
      </c>
      <c r="F108" s="520" t="s">
        <v>529</v>
      </c>
    </row>
    <row r="109" spans="2:15" ht="24" customHeight="1" x14ac:dyDescent="0.2">
      <c r="B109" s="878" t="s">
        <v>843</v>
      </c>
      <c r="C109" s="878"/>
      <c r="D109" s="878"/>
      <c r="E109" s="520">
        <v>7.9000000000000001E-2</v>
      </c>
      <c r="F109" s="520">
        <v>0.6</v>
      </c>
    </row>
    <row r="110" spans="2:15" ht="24" customHeight="1" x14ac:dyDescent="0.2">
      <c r="B110" s="878" t="s">
        <v>844</v>
      </c>
      <c r="C110" s="878"/>
      <c r="D110" s="878"/>
      <c r="E110" s="520">
        <v>7.1999999999999995E-2</v>
      </c>
      <c r="F110" s="520">
        <v>0.20699999999999999</v>
      </c>
    </row>
    <row r="111" spans="2:15" ht="37.5" customHeight="1" x14ac:dyDescent="0.2">
      <c r="B111" s="878" t="s">
        <v>845</v>
      </c>
      <c r="C111" s="878"/>
      <c r="D111" s="878"/>
      <c r="E111" s="520">
        <v>2.8000000000000001E-2</v>
      </c>
      <c r="F111" s="520">
        <v>0.42499999999999999</v>
      </c>
    </row>
    <row r="112" spans="2:15" ht="31.5" customHeight="1" x14ac:dyDescent="0.2">
      <c r="B112" s="878" t="s">
        <v>846</v>
      </c>
      <c r="C112" s="878"/>
      <c r="D112" s="878"/>
      <c r="E112" s="520">
        <v>2.4E-2</v>
      </c>
      <c r="F112" s="520">
        <v>0.35599999999999998</v>
      </c>
    </row>
    <row r="113" spans="2:6" ht="24" customHeight="1" x14ac:dyDescent="0.2">
      <c r="B113" s="878" t="s">
        <v>847</v>
      </c>
      <c r="C113" s="878"/>
      <c r="D113" s="878"/>
      <c r="E113" s="520">
        <v>2.1000000000000001E-2</v>
      </c>
      <c r="F113" s="520">
        <v>0.42</v>
      </c>
    </row>
    <row r="114" spans="2:6" ht="30" customHeight="1" x14ac:dyDescent="0.2">
      <c r="B114" s="878" t="s">
        <v>848</v>
      </c>
      <c r="C114" s="878"/>
      <c r="D114" s="878"/>
      <c r="E114" s="520">
        <v>1.4E-2</v>
      </c>
      <c r="F114" s="520">
        <v>0.38400000000000001</v>
      </c>
    </row>
    <row r="115" spans="2:6" ht="31.5" customHeight="1" x14ac:dyDescent="0.2">
      <c r="B115" s="878" t="s">
        <v>849</v>
      </c>
      <c r="C115" s="878"/>
      <c r="D115" s="878"/>
      <c r="E115" s="520">
        <v>1.0999999999999999E-2</v>
      </c>
      <c r="F115" s="520" t="s">
        <v>529</v>
      </c>
    </row>
    <row r="116" spans="2:6" ht="24" customHeight="1" x14ac:dyDescent="0.2">
      <c r="B116" s="878" t="s">
        <v>850</v>
      </c>
      <c r="C116" s="878"/>
      <c r="D116" s="878"/>
      <c r="E116" s="520">
        <v>0.64400000000000002</v>
      </c>
      <c r="F116" s="520" t="s">
        <v>529</v>
      </c>
    </row>
    <row r="117" spans="2:6" ht="24" customHeight="1" x14ac:dyDescent="0.2">
      <c r="B117" s="878" t="s">
        <v>851</v>
      </c>
      <c r="C117" s="878"/>
      <c r="D117" s="878"/>
      <c r="E117" s="520" t="s">
        <v>529</v>
      </c>
      <c r="F117" s="520">
        <v>0.66</v>
      </c>
    </row>
    <row r="118" spans="2:6" ht="37.5" customHeight="1" x14ac:dyDescent="0.2">
      <c r="B118" s="878" t="s">
        <v>852</v>
      </c>
      <c r="C118" s="878"/>
      <c r="D118" s="878"/>
      <c r="E118" s="520" t="s">
        <v>529</v>
      </c>
      <c r="F118" s="520">
        <v>0.249</v>
      </c>
    </row>
    <row r="119" spans="2:6" ht="24" customHeight="1" x14ac:dyDescent="0.2">
      <c r="B119" s="878" t="s">
        <v>853</v>
      </c>
      <c r="C119" s="878"/>
      <c r="D119" s="878"/>
      <c r="E119" s="520" t="s">
        <v>529</v>
      </c>
      <c r="F119" s="520">
        <v>0.58699999999999997</v>
      </c>
    </row>
    <row r="120" spans="2:6" ht="24" customHeight="1" x14ac:dyDescent="0.2">
      <c r="B120" s="878" t="s">
        <v>854</v>
      </c>
      <c r="C120" s="878"/>
      <c r="D120" s="878"/>
      <c r="E120" s="520" t="s">
        <v>529</v>
      </c>
      <c r="F120" s="520">
        <v>0.184</v>
      </c>
    </row>
    <row r="121" spans="2:6" ht="24" customHeight="1" x14ac:dyDescent="0.2">
      <c r="B121" s="878" t="s">
        <v>855</v>
      </c>
      <c r="C121" s="878"/>
      <c r="D121" s="878"/>
      <c r="E121" s="520" t="s">
        <v>529</v>
      </c>
      <c r="F121" s="520">
        <v>9.1999999999999998E-2</v>
      </c>
    </row>
    <row r="122" spans="2:6" ht="24" customHeight="1" x14ac:dyDescent="0.2">
      <c r="B122" s="878" t="s">
        <v>856</v>
      </c>
      <c r="C122" s="878"/>
      <c r="D122" s="878"/>
      <c r="E122" s="520" t="s">
        <v>529</v>
      </c>
      <c r="F122" s="520">
        <v>8.7999999999999995E-2</v>
      </c>
    </row>
    <row r="123" spans="2:6" ht="24" customHeight="1" x14ac:dyDescent="0.2">
      <c r="B123" s="878" t="s">
        <v>857</v>
      </c>
      <c r="C123" s="878"/>
      <c r="D123" s="878"/>
      <c r="E123" s="520" t="s">
        <v>529</v>
      </c>
      <c r="F123" s="520">
        <v>6.4000000000000001E-2</v>
      </c>
    </row>
    <row r="124" spans="2:6" ht="24" customHeight="1" x14ac:dyDescent="0.2">
      <c r="B124" s="878" t="s">
        <v>858</v>
      </c>
      <c r="C124" s="878"/>
      <c r="D124" s="878"/>
      <c r="E124" s="520" t="s">
        <v>529</v>
      </c>
      <c r="F124" s="520">
        <v>5.8999999999999997E-2</v>
      </c>
    </row>
    <row r="125" spans="2:6" ht="24" customHeight="1" x14ac:dyDescent="0.2">
      <c r="B125" s="878" t="s">
        <v>859</v>
      </c>
      <c r="C125" s="878"/>
      <c r="D125" s="878"/>
      <c r="E125" s="520" t="s">
        <v>529</v>
      </c>
      <c r="F125" s="520">
        <v>3.2000000000000001E-2</v>
      </c>
    </row>
    <row r="126" spans="2:6" x14ac:dyDescent="0.2">
      <c r="B126" s="320" t="s">
        <v>812</v>
      </c>
    </row>
    <row r="133" spans="2:6" ht="33" customHeight="1" thickBot="1" x14ac:dyDescent="0.25">
      <c r="B133" s="877" t="s">
        <v>860</v>
      </c>
      <c r="C133" s="877"/>
      <c r="D133" s="877"/>
      <c r="E133" s="522">
        <v>2018</v>
      </c>
      <c r="F133" s="522">
        <v>2020</v>
      </c>
    </row>
    <row r="134" spans="2:6" ht="18" customHeight="1" x14ac:dyDescent="0.2">
      <c r="B134" s="878" t="s">
        <v>861</v>
      </c>
      <c r="C134" s="878"/>
      <c r="D134" s="878"/>
      <c r="E134" s="520">
        <v>0.44800000000000001</v>
      </c>
      <c r="F134" s="520">
        <v>0.434</v>
      </c>
    </row>
    <row r="135" spans="2:6" ht="18" customHeight="1" x14ac:dyDescent="0.2">
      <c r="B135" s="878" t="s">
        <v>862</v>
      </c>
      <c r="C135" s="878"/>
      <c r="D135" s="878"/>
      <c r="E135" s="520">
        <v>0.254</v>
      </c>
      <c r="F135" s="520">
        <v>0.19400000000000001</v>
      </c>
    </row>
    <row r="136" spans="2:6" ht="15" x14ac:dyDescent="0.2">
      <c r="B136" s="878" t="s">
        <v>863</v>
      </c>
      <c r="C136" s="878"/>
      <c r="D136" s="878"/>
      <c r="E136" s="520">
        <v>0.121</v>
      </c>
      <c r="F136" s="520">
        <v>0.35</v>
      </c>
    </row>
    <row r="137" spans="2:6" ht="18" customHeight="1" x14ac:dyDescent="0.2">
      <c r="B137" s="878" t="s">
        <v>840</v>
      </c>
      <c r="C137" s="878"/>
      <c r="D137" s="878"/>
      <c r="E137" s="520">
        <v>0.111</v>
      </c>
      <c r="F137" s="520">
        <v>0.58799999999999997</v>
      </c>
    </row>
    <row r="138" spans="2:6" ht="18" customHeight="1" x14ac:dyDescent="0.2">
      <c r="B138" s="878" t="s">
        <v>864</v>
      </c>
      <c r="C138" s="878"/>
      <c r="D138" s="878"/>
      <c r="E138" s="520">
        <v>0.111</v>
      </c>
      <c r="F138" s="520">
        <v>0.58799999999999997</v>
      </c>
    </row>
    <row r="139" spans="2:6" ht="18" customHeight="1" x14ac:dyDescent="0.2">
      <c r="B139" s="878" t="s">
        <v>865</v>
      </c>
      <c r="C139" s="878"/>
      <c r="D139" s="878"/>
      <c r="E139" s="520">
        <v>8.6999999999999994E-2</v>
      </c>
      <c r="F139" s="520">
        <v>0.49199999999999999</v>
      </c>
    </row>
    <row r="140" spans="2:6" ht="18" customHeight="1" x14ac:dyDescent="0.2">
      <c r="B140" s="878" t="s">
        <v>842</v>
      </c>
      <c r="C140" s="878"/>
      <c r="D140" s="878"/>
      <c r="E140" s="520">
        <v>7.9000000000000001E-2</v>
      </c>
      <c r="F140" s="520" t="s">
        <v>529</v>
      </c>
    </row>
    <row r="141" spans="2:6" ht="15" x14ac:dyDescent="0.2">
      <c r="B141" s="878" t="s">
        <v>785</v>
      </c>
      <c r="C141" s="878"/>
      <c r="D141" s="878"/>
      <c r="E141" s="520">
        <v>4.9000000000000002E-2</v>
      </c>
      <c r="F141" s="520">
        <v>0.94799999999999995</v>
      </c>
    </row>
    <row r="142" spans="2:6" ht="18" customHeight="1" x14ac:dyDescent="0.2">
      <c r="B142" s="878" t="s">
        <v>866</v>
      </c>
      <c r="C142" s="878"/>
      <c r="D142" s="878"/>
      <c r="E142" s="520">
        <v>4.7E-2</v>
      </c>
      <c r="F142" s="520">
        <v>0.86399999999999999</v>
      </c>
    </row>
    <row r="143" spans="2:6" ht="18" customHeight="1" x14ac:dyDescent="0.2">
      <c r="B143" s="878" t="s">
        <v>867</v>
      </c>
      <c r="C143" s="878"/>
      <c r="D143" s="878"/>
      <c r="E143" s="520">
        <v>2.9000000000000001E-2</v>
      </c>
      <c r="F143" s="520">
        <v>0.70399999999999996</v>
      </c>
    </row>
    <row r="144" spans="2:6" ht="18" customHeight="1" x14ac:dyDescent="0.2">
      <c r="B144" s="878" t="s">
        <v>868</v>
      </c>
      <c r="C144" s="878"/>
      <c r="D144" s="878"/>
      <c r="E144" s="520" t="s">
        <v>529</v>
      </c>
      <c r="F144" s="520">
        <v>0.89</v>
      </c>
    </row>
    <row r="145" spans="1:18" ht="18" customHeight="1" x14ac:dyDescent="0.2">
      <c r="B145" s="878" t="s">
        <v>869</v>
      </c>
      <c r="C145" s="878"/>
      <c r="D145" s="878"/>
      <c r="E145" s="520" t="s">
        <v>529</v>
      </c>
      <c r="F145" s="520">
        <v>0.88500000000000001</v>
      </c>
    </row>
    <row r="146" spans="1:18" ht="18" customHeight="1" x14ac:dyDescent="0.2">
      <c r="B146" s="878" t="s">
        <v>870</v>
      </c>
      <c r="C146" s="878"/>
      <c r="D146" s="878"/>
      <c r="E146" s="520" t="s">
        <v>529</v>
      </c>
      <c r="F146" s="520">
        <v>0.79900000000000004</v>
      </c>
    </row>
    <row r="147" spans="1:18" ht="33" customHeight="1" x14ac:dyDescent="0.2">
      <c r="B147" s="878" t="s">
        <v>871</v>
      </c>
      <c r="C147" s="878"/>
      <c r="D147" s="878"/>
      <c r="E147" s="520" t="s">
        <v>529</v>
      </c>
      <c r="F147" s="520">
        <v>0.70099999999999996</v>
      </c>
    </row>
    <row r="148" spans="1:18" ht="15" x14ac:dyDescent="0.2">
      <c r="B148" s="878" t="s">
        <v>872</v>
      </c>
      <c r="C148" s="878"/>
      <c r="D148" s="878"/>
      <c r="E148" s="520" t="s">
        <v>529</v>
      </c>
      <c r="F148" s="520">
        <v>1.7000000000000001E-2</v>
      </c>
    </row>
    <row r="149" spans="1:18" x14ac:dyDescent="0.2">
      <c r="B149" s="320" t="s">
        <v>812</v>
      </c>
    </row>
    <row r="155" spans="1:18" x14ac:dyDescent="0.2">
      <c r="A155" s="548"/>
      <c r="B155" s="548"/>
      <c r="C155" s="548"/>
      <c r="D155" s="548"/>
      <c r="E155" s="548"/>
      <c r="F155" s="548"/>
      <c r="G155" s="548"/>
      <c r="H155" s="548"/>
      <c r="I155" s="548"/>
      <c r="J155" s="548"/>
      <c r="K155" s="548"/>
      <c r="L155" s="548"/>
      <c r="M155" s="548"/>
      <c r="N155" s="548"/>
      <c r="O155" s="548"/>
      <c r="P155" s="548"/>
      <c r="Q155" s="548"/>
      <c r="R155" s="548"/>
    </row>
    <row r="156" spans="1:18" x14ac:dyDescent="0.2">
      <c r="A156" s="548"/>
      <c r="B156" s="548"/>
      <c r="C156" s="548"/>
      <c r="D156" s="548"/>
      <c r="E156" s="548"/>
      <c r="F156" s="548"/>
      <c r="G156" s="548"/>
      <c r="H156" s="548"/>
      <c r="I156" s="548"/>
      <c r="J156" s="548"/>
      <c r="K156" s="548"/>
      <c r="L156" s="548"/>
      <c r="M156" s="548"/>
      <c r="N156" s="548"/>
      <c r="O156" s="548"/>
      <c r="P156" s="548"/>
      <c r="Q156" s="548"/>
      <c r="R156" s="548"/>
    </row>
  </sheetData>
  <sheetProtection algorithmName="SHA-512" hashValue="K5d230wLktTScHg4nU7dietA9VCS8172kfCpeWVBHbo172P2VoG0J8wPZyQf8OoxJs7Cmi54k7quA8OV/AfhmA==" saltValue="Bsabko3egJy1wk+NOknHCQ==" spinCount="100000" sheet="1" objects="1" scenarios="1" selectLockedCells="1" selectUnlockedCells="1"/>
  <mergeCells count="93">
    <mergeCell ref="B17:C18"/>
    <mergeCell ref="C66:C67"/>
    <mergeCell ref="E66:E67"/>
    <mergeCell ref="I66:I67"/>
    <mergeCell ref="H66:H67"/>
    <mergeCell ref="G57:G58"/>
    <mergeCell ref="B66:B67"/>
    <mergeCell ref="D66:D67"/>
    <mergeCell ref="F66:F67"/>
    <mergeCell ref="G30:G31"/>
    <mergeCell ref="H30:H31"/>
    <mergeCell ref="G48:G49"/>
    <mergeCell ref="C48:C49"/>
    <mergeCell ref="D48:D49"/>
    <mergeCell ref="E48:E49"/>
    <mergeCell ref="F48:F49"/>
    <mergeCell ref="B106:D106"/>
    <mergeCell ref="B6:C8"/>
    <mergeCell ref="D6:P8"/>
    <mergeCell ref="C30:C31"/>
    <mergeCell ref="D30:D31"/>
    <mergeCell ref="E30:E31"/>
    <mergeCell ref="F30:F31"/>
    <mergeCell ref="B30:B31"/>
    <mergeCell ref="B48:B49"/>
    <mergeCell ref="D9:P10"/>
    <mergeCell ref="I14:L14"/>
    <mergeCell ref="B57:B58"/>
    <mergeCell ref="C57:C58"/>
    <mergeCell ref="I75:R80"/>
    <mergeCell ref="G66:G67"/>
    <mergeCell ref="F57:F58"/>
    <mergeCell ref="B94:C94"/>
    <mergeCell ref="B95:C95"/>
    <mergeCell ref="D57:D58"/>
    <mergeCell ref="E57:E58"/>
    <mergeCell ref="B77:B78"/>
    <mergeCell ref="C77:C78"/>
    <mergeCell ref="D77:D78"/>
    <mergeCell ref="E77:E78"/>
    <mergeCell ref="B147:D147"/>
    <mergeCell ref="B148:D148"/>
    <mergeCell ref="D84:D86"/>
    <mergeCell ref="B113:D113"/>
    <mergeCell ref="B134:D134"/>
    <mergeCell ref="B135:D135"/>
    <mergeCell ref="B133:D133"/>
    <mergeCell ref="B115:D115"/>
    <mergeCell ref="B116:D116"/>
    <mergeCell ref="B114:D114"/>
    <mergeCell ref="B90:C90"/>
    <mergeCell ref="B91:C91"/>
    <mergeCell ref="B92:C92"/>
    <mergeCell ref="B93:C93"/>
    <mergeCell ref="B138:D138"/>
    <mergeCell ref="B112:D112"/>
    <mergeCell ref="A1:R2"/>
    <mergeCell ref="B146:D146"/>
    <mergeCell ref="E104:F104"/>
    <mergeCell ref="B84:C86"/>
    <mergeCell ref="B109:D109"/>
    <mergeCell ref="B110:D110"/>
    <mergeCell ref="B111:D111"/>
    <mergeCell ref="B107:D107"/>
    <mergeCell ref="B108:D108"/>
    <mergeCell ref="B104:D105"/>
    <mergeCell ref="B87:C87"/>
    <mergeCell ref="B88:C88"/>
    <mergeCell ref="B89:C89"/>
    <mergeCell ref="B36:H45"/>
    <mergeCell ref="E84:E86"/>
    <mergeCell ref="B96:C96"/>
    <mergeCell ref="B137:D137"/>
    <mergeCell ref="B140:D140"/>
    <mergeCell ref="B141:D141"/>
    <mergeCell ref="B139:D139"/>
    <mergeCell ref="B145:D145"/>
    <mergeCell ref="F77:F78"/>
    <mergeCell ref="G77:G78"/>
    <mergeCell ref="A155:R156"/>
    <mergeCell ref="B117:D117"/>
    <mergeCell ref="B118:D118"/>
    <mergeCell ref="B119:D119"/>
    <mergeCell ref="B120:D120"/>
    <mergeCell ref="B121:D121"/>
    <mergeCell ref="B122:D122"/>
    <mergeCell ref="B123:D123"/>
    <mergeCell ref="B124:D124"/>
    <mergeCell ref="B125:D125"/>
    <mergeCell ref="B144:D144"/>
    <mergeCell ref="B142:D142"/>
    <mergeCell ref="B143:D143"/>
    <mergeCell ref="B136:D13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topLeftCell="A2" zoomScale="85" zoomScaleNormal="85" workbookViewId="0">
      <selection activeCell="K8" sqref="K8:O38"/>
    </sheetView>
  </sheetViews>
  <sheetFormatPr baseColWidth="10" defaultColWidth="11.42578125" defaultRowHeight="14.25" x14ac:dyDescent="0.2"/>
  <cols>
    <col min="1" max="1" width="1.28515625" style="217" customWidth="1"/>
    <col min="2" max="2" width="28.7109375" style="217" customWidth="1"/>
    <col min="3" max="3" width="12.7109375" style="217" customWidth="1"/>
    <col min="4" max="4" width="16" style="217" customWidth="1"/>
    <col min="5" max="5" width="35.7109375" style="217" customWidth="1"/>
    <col min="6" max="6" width="13.28515625" style="217" customWidth="1"/>
    <col min="7" max="7" width="18" style="217" customWidth="1"/>
    <col min="8" max="8" width="14.5703125" style="217" customWidth="1"/>
    <col min="9" max="9" width="13.7109375" style="217" customWidth="1"/>
    <col min="10" max="10" width="2.7109375" style="217" customWidth="1"/>
    <col min="11" max="11" width="12.140625" style="217" customWidth="1"/>
    <col min="12" max="12" width="13.140625" style="217" customWidth="1"/>
    <col min="13" max="13" width="11.42578125" style="217"/>
    <col min="14" max="14" width="11.28515625" style="217" customWidth="1"/>
    <col min="15" max="15" width="10.85546875" style="217" customWidth="1"/>
    <col min="16" max="16" width="13.5703125" style="217" customWidth="1"/>
    <col min="17" max="17" width="11.42578125" style="217"/>
    <col min="18" max="18" width="14.7109375" style="217" customWidth="1"/>
    <col min="19" max="16384" width="11.42578125" style="217"/>
  </cols>
  <sheetData>
    <row r="1" spans="1:17" ht="15" hidden="1" customHeight="1" x14ac:dyDescent="0.2">
      <c r="A1" s="216" t="s">
        <v>2</v>
      </c>
      <c r="B1" s="216"/>
      <c r="C1" s="216"/>
      <c r="D1" s="216"/>
      <c r="E1" s="216"/>
      <c r="F1" s="216"/>
      <c r="G1" s="216"/>
      <c r="H1" s="216"/>
      <c r="I1" s="216"/>
      <c r="J1" s="216"/>
      <c r="K1" s="216"/>
      <c r="L1" s="216"/>
      <c r="M1" s="216"/>
      <c r="N1" s="216"/>
      <c r="O1" s="216"/>
      <c r="P1" s="216"/>
      <c r="Q1" s="216"/>
    </row>
    <row r="2" spans="1:17" ht="15" customHeight="1" x14ac:dyDescent="0.2">
      <c r="A2" s="548" t="s">
        <v>51</v>
      </c>
      <c r="B2" s="548"/>
      <c r="C2" s="548"/>
      <c r="D2" s="548"/>
      <c r="E2" s="548"/>
      <c r="F2" s="548"/>
      <c r="G2" s="548"/>
      <c r="H2" s="548"/>
      <c r="I2" s="548"/>
      <c r="J2" s="548"/>
      <c r="K2" s="548"/>
      <c r="L2" s="548"/>
      <c r="M2" s="548"/>
      <c r="N2" s="548"/>
      <c r="O2" s="548"/>
      <c r="P2" s="548"/>
      <c r="Q2" s="218"/>
    </row>
    <row r="3" spans="1:17" ht="15" customHeight="1" x14ac:dyDescent="0.2">
      <c r="A3" s="548"/>
      <c r="B3" s="548"/>
      <c r="C3" s="548"/>
      <c r="D3" s="548"/>
      <c r="E3" s="548"/>
      <c r="F3" s="548"/>
      <c r="G3" s="548"/>
      <c r="H3" s="548"/>
      <c r="I3" s="548"/>
      <c r="J3" s="548"/>
      <c r="K3" s="548"/>
      <c r="L3" s="548"/>
      <c r="M3" s="548"/>
      <c r="N3" s="548"/>
      <c r="O3" s="548"/>
      <c r="P3" s="548"/>
      <c r="Q3" s="218"/>
    </row>
    <row r="4" spans="1:17" x14ac:dyDescent="0.2">
      <c r="B4" s="219"/>
      <c r="J4" s="220" t="s">
        <v>4</v>
      </c>
      <c r="M4" s="220" t="s">
        <v>991</v>
      </c>
      <c r="N4" s="221"/>
    </row>
    <row r="5" spans="1:17" x14ac:dyDescent="0.2">
      <c r="N5" s="220"/>
    </row>
    <row r="6" spans="1:17" x14ac:dyDescent="0.2">
      <c r="L6" s="220"/>
      <c r="N6" s="220"/>
    </row>
    <row r="7" spans="1:17" ht="15" customHeight="1" x14ac:dyDescent="0.2">
      <c r="L7" s="220"/>
      <c r="M7" s="222"/>
      <c r="N7" s="222"/>
      <c r="O7" s="222"/>
    </row>
    <row r="8" spans="1:17" ht="18.75" customHeight="1" x14ac:dyDescent="0.2">
      <c r="B8" s="568" t="s">
        <v>52</v>
      </c>
      <c r="C8" s="568"/>
      <c r="D8" s="568"/>
      <c r="E8" s="568"/>
      <c r="F8" s="568"/>
      <c r="G8" s="568"/>
      <c r="H8" s="568"/>
      <c r="I8" s="568"/>
      <c r="J8" s="222"/>
      <c r="K8" s="569" t="s">
        <v>993</v>
      </c>
      <c r="L8" s="569"/>
      <c r="M8" s="569"/>
      <c r="N8" s="569"/>
      <c r="O8" s="569"/>
    </row>
    <row r="9" spans="1:17" ht="18.75" customHeight="1" x14ac:dyDescent="0.2">
      <c r="B9" s="568"/>
      <c r="C9" s="568"/>
      <c r="D9" s="568"/>
      <c r="E9" s="568"/>
      <c r="F9" s="568"/>
      <c r="G9" s="568"/>
      <c r="H9" s="568"/>
      <c r="I9" s="568"/>
      <c r="J9" s="222"/>
      <c r="K9" s="569"/>
      <c r="L9" s="569"/>
      <c r="M9" s="569"/>
      <c r="N9" s="569"/>
      <c r="O9" s="569"/>
    </row>
    <row r="10" spans="1:17" ht="15" customHeight="1" x14ac:dyDescent="0.2">
      <c r="B10" s="222"/>
      <c r="C10" s="222"/>
      <c r="D10" s="222"/>
      <c r="E10" s="222"/>
      <c r="F10" s="222"/>
      <c r="G10" s="222"/>
      <c r="H10" s="222"/>
      <c r="I10" s="222"/>
      <c r="J10" s="222"/>
      <c r="K10" s="569"/>
      <c r="L10" s="569"/>
      <c r="M10" s="569"/>
      <c r="N10" s="569"/>
      <c r="O10" s="569"/>
    </row>
    <row r="11" spans="1:17" ht="15" customHeight="1" x14ac:dyDescent="0.2">
      <c r="B11" s="222"/>
      <c r="K11" s="569"/>
      <c r="L11" s="569"/>
      <c r="M11" s="569"/>
      <c r="N11" s="569"/>
      <c r="O11" s="569"/>
    </row>
    <row r="12" spans="1:17" ht="15" customHeight="1" x14ac:dyDescent="0.2">
      <c r="B12" s="222"/>
      <c r="K12" s="569"/>
      <c r="L12" s="569"/>
      <c r="M12" s="569"/>
      <c r="N12" s="569"/>
      <c r="O12" s="569"/>
    </row>
    <row r="13" spans="1:17" ht="15" customHeight="1" x14ac:dyDescent="0.2">
      <c r="B13" s="222"/>
      <c r="K13" s="569"/>
      <c r="L13" s="569"/>
      <c r="M13" s="569"/>
      <c r="N13" s="569"/>
      <c r="O13" s="569"/>
    </row>
    <row r="14" spans="1:17" ht="15" customHeight="1" x14ac:dyDescent="0.2">
      <c r="B14" s="222"/>
      <c r="K14" s="569"/>
      <c r="L14" s="569"/>
      <c r="M14" s="569"/>
      <c r="N14" s="569"/>
      <c r="O14" s="569"/>
    </row>
    <row r="15" spans="1:17" ht="15" customHeight="1" x14ac:dyDescent="0.2">
      <c r="B15" s="222"/>
      <c r="K15" s="569"/>
      <c r="L15" s="569"/>
      <c r="M15" s="569"/>
      <c r="N15" s="569"/>
      <c r="O15" s="569"/>
    </row>
    <row r="16" spans="1:17" ht="15" customHeight="1" x14ac:dyDescent="0.2">
      <c r="B16" s="222"/>
      <c r="K16" s="569"/>
      <c r="L16" s="569"/>
      <c r="M16" s="569"/>
      <c r="N16" s="569"/>
      <c r="O16" s="569"/>
    </row>
    <row r="17" spans="2:17" ht="15" customHeight="1" x14ac:dyDescent="0.2">
      <c r="B17" s="222"/>
      <c r="K17" s="569"/>
      <c r="L17" s="569"/>
      <c r="M17" s="569"/>
      <c r="N17" s="569"/>
      <c r="O17" s="569"/>
    </row>
    <row r="18" spans="2:17" ht="15" customHeight="1" x14ac:dyDescent="0.2">
      <c r="B18" s="222"/>
      <c r="K18" s="569"/>
      <c r="L18" s="569"/>
      <c r="M18" s="569"/>
      <c r="N18" s="569"/>
      <c r="O18" s="569"/>
    </row>
    <row r="19" spans="2:17" ht="15" customHeight="1" x14ac:dyDescent="0.2">
      <c r="B19" s="222"/>
      <c r="K19" s="569"/>
      <c r="L19" s="569"/>
      <c r="M19" s="569"/>
      <c r="N19" s="569"/>
      <c r="O19" s="569"/>
    </row>
    <row r="20" spans="2:17" ht="15" customHeight="1" x14ac:dyDescent="0.2">
      <c r="B20" s="222"/>
      <c r="K20" s="569"/>
      <c r="L20" s="569"/>
      <c r="M20" s="569"/>
      <c r="N20" s="569"/>
      <c r="O20" s="569"/>
    </row>
    <row r="21" spans="2:17" ht="15" customHeight="1" x14ac:dyDescent="0.2">
      <c r="B21" s="222"/>
      <c r="K21" s="569"/>
      <c r="L21" s="569"/>
      <c r="M21" s="569"/>
      <c r="N21" s="569"/>
      <c r="O21" s="569"/>
    </row>
    <row r="22" spans="2:17" ht="15" customHeight="1" x14ac:dyDescent="0.2">
      <c r="K22" s="569"/>
      <c r="L22" s="569"/>
      <c r="M22" s="569"/>
      <c r="N22" s="569"/>
      <c r="O22" s="569"/>
    </row>
    <row r="23" spans="2:17" ht="15" customHeight="1" x14ac:dyDescent="0.2">
      <c r="K23" s="569"/>
      <c r="L23" s="569"/>
      <c r="M23" s="569"/>
      <c r="N23" s="569"/>
      <c r="O23" s="569"/>
    </row>
    <row r="24" spans="2:17" ht="15" customHeight="1" x14ac:dyDescent="0.2">
      <c r="B24" s="223"/>
      <c r="K24" s="569"/>
      <c r="L24" s="569"/>
      <c r="M24" s="569"/>
      <c r="N24" s="569"/>
      <c r="O24" s="569"/>
    </row>
    <row r="25" spans="2:17" ht="15" customHeight="1" x14ac:dyDescent="0.2">
      <c r="B25" s="223"/>
      <c r="K25" s="569"/>
      <c r="L25" s="569"/>
      <c r="M25" s="569"/>
      <c r="N25" s="569"/>
      <c r="O25" s="569"/>
    </row>
    <row r="26" spans="2:17" ht="15" customHeight="1" x14ac:dyDescent="0.2">
      <c r="K26" s="569"/>
      <c r="L26" s="569"/>
      <c r="M26" s="569"/>
      <c r="N26" s="569"/>
      <c r="O26" s="569"/>
      <c r="P26" s="224"/>
      <c r="Q26" s="225"/>
    </row>
    <row r="27" spans="2:17" ht="15" customHeight="1" x14ac:dyDescent="0.2">
      <c r="K27" s="569"/>
      <c r="L27" s="569"/>
      <c r="M27" s="569"/>
      <c r="N27" s="569"/>
      <c r="O27" s="569"/>
      <c r="P27" s="224"/>
      <c r="Q27" s="225"/>
    </row>
    <row r="28" spans="2:17" ht="15" customHeight="1" x14ac:dyDescent="0.2">
      <c r="K28" s="569"/>
      <c r="L28" s="569"/>
      <c r="M28" s="569"/>
      <c r="N28" s="569"/>
      <c r="O28" s="569"/>
      <c r="P28" s="224"/>
      <c r="Q28" s="225"/>
    </row>
    <row r="29" spans="2:17" ht="15" customHeight="1" x14ac:dyDescent="0.2">
      <c r="K29" s="569"/>
      <c r="L29" s="569"/>
      <c r="M29" s="569"/>
      <c r="N29" s="569"/>
      <c r="O29" s="569"/>
      <c r="P29" s="224"/>
      <c r="Q29" s="225"/>
    </row>
    <row r="30" spans="2:17" ht="15" customHeight="1" x14ac:dyDescent="0.2">
      <c r="K30" s="569"/>
      <c r="L30" s="569"/>
      <c r="M30" s="569"/>
      <c r="N30" s="569"/>
      <c r="O30" s="569"/>
      <c r="P30" s="224"/>
      <c r="Q30" s="225"/>
    </row>
    <row r="31" spans="2:17" ht="15" customHeight="1" x14ac:dyDescent="0.2">
      <c r="K31" s="569"/>
      <c r="L31" s="569"/>
      <c r="M31" s="569"/>
      <c r="N31" s="569"/>
      <c r="O31" s="569"/>
      <c r="P31" s="224"/>
      <c r="Q31" s="225"/>
    </row>
    <row r="32" spans="2:17" ht="15" customHeight="1" x14ac:dyDescent="0.2">
      <c r="J32" s="224"/>
      <c r="K32" s="569"/>
      <c r="L32" s="569"/>
      <c r="M32" s="569"/>
      <c r="N32" s="569"/>
      <c r="O32" s="569"/>
      <c r="P32" s="224"/>
      <c r="Q32" s="225"/>
    </row>
    <row r="33" spans="2:17" ht="16.5" customHeight="1" x14ac:dyDescent="0.2">
      <c r="B33" s="566" t="s">
        <v>992</v>
      </c>
      <c r="C33" s="566" t="s">
        <v>53</v>
      </c>
      <c r="D33" s="566" t="s">
        <v>54</v>
      </c>
      <c r="J33" s="224"/>
      <c r="K33" s="569"/>
      <c r="L33" s="569"/>
      <c r="M33" s="569"/>
      <c r="N33" s="569"/>
      <c r="O33" s="569"/>
      <c r="P33" s="224"/>
      <c r="Q33" s="225"/>
    </row>
    <row r="34" spans="2:17" ht="16.5" customHeight="1" thickBot="1" x14ac:dyDescent="0.25">
      <c r="B34" s="567"/>
      <c r="C34" s="567"/>
      <c r="D34" s="567"/>
      <c r="K34" s="569"/>
      <c r="L34" s="569"/>
      <c r="M34" s="569"/>
      <c r="N34" s="569"/>
      <c r="O34" s="569"/>
      <c r="P34" s="224"/>
      <c r="Q34" s="225"/>
    </row>
    <row r="35" spans="2:17" ht="25.5" customHeight="1" x14ac:dyDescent="0.2">
      <c r="B35" s="226" t="s">
        <v>55</v>
      </c>
      <c r="C35" s="227">
        <v>0.107</v>
      </c>
      <c r="D35" s="228"/>
      <c r="J35" s="224"/>
      <c r="K35" s="569"/>
      <c r="L35" s="569"/>
      <c r="M35" s="569"/>
      <c r="N35" s="569"/>
      <c r="O35" s="569"/>
      <c r="P35" s="224"/>
      <c r="Q35" s="225"/>
    </row>
    <row r="36" spans="2:17" ht="30.75" customHeight="1" x14ac:dyDescent="0.2">
      <c r="B36" s="229" t="s">
        <v>57</v>
      </c>
      <c r="C36" s="230">
        <v>0.154</v>
      </c>
      <c r="D36" s="230">
        <v>9.6000000000000002E-2</v>
      </c>
      <c r="J36" s="224"/>
      <c r="K36" s="569"/>
      <c r="L36" s="569"/>
      <c r="M36" s="569"/>
      <c r="N36" s="569"/>
      <c r="O36" s="569"/>
      <c r="P36" s="224"/>
      <c r="Q36" s="225"/>
    </row>
    <row r="37" spans="2:17" ht="30.75" customHeight="1" x14ac:dyDescent="0.2">
      <c r="B37" s="229" t="s">
        <v>58</v>
      </c>
      <c r="C37" s="230">
        <v>5.8999999999999997E-2</v>
      </c>
      <c r="D37" s="230">
        <v>7.0000000000000001E-3</v>
      </c>
      <c r="K37" s="569"/>
      <c r="L37" s="569"/>
      <c r="M37" s="569"/>
      <c r="N37" s="569"/>
      <c r="O37" s="569"/>
      <c r="P37" s="224"/>
      <c r="Q37" s="225"/>
    </row>
    <row r="38" spans="2:17" ht="35.25" customHeight="1" x14ac:dyDescent="0.2">
      <c r="B38" s="229" t="s">
        <v>59</v>
      </c>
      <c r="C38" s="230">
        <v>2.4E-2</v>
      </c>
      <c r="D38" s="230">
        <v>1E-3</v>
      </c>
      <c r="K38" s="569"/>
      <c r="L38" s="569"/>
      <c r="M38" s="569"/>
      <c r="N38" s="569"/>
      <c r="O38" s="569"/>
      <c r="P38" s="224"/>
      <c r="Q38" s="225"/>
    </row>
    <row r="39" spans="2:17" ht="37.5" customHeight="1" x14ac:dyDescent="0.2">
      <c r="B39" s="229" t="s">
        <v>56</v>
      </c>
      <c r="C39" s="230">
        <v>0.01</v>
      </c>
      <c r="D39" s="230">
        <v>2E-3</v>
      </c>
      <c r="K39" s="224"/>
      <c r="L39" s="224"/>
      <c r="M39" s="224"/>
      <c r="N39" s="224"/>
      <c r="O39" s="224"/>
      <c r="P39" s="224"/>
      <c r="Q39" s="225"/>
    </row>
    <row r="40" spans="2:17" x14ac:dyDescent="0.2">
      <c r="B40" s="231" t="s">
        <v>10</v>
      </c>
      <c r="K40" s="224"/>
      <c r="L40" s="224"/>
      <c r="M40" s="224"/>
      <c r="N40" s="224"/>
      <c r="O40" s="224"/>
      <c r="P40" s="224"/>
      <c r="Q40" s="225"/>
    </row>
    <row r="41" spans="2:17" x14ac:dyDescent="0.2">
      <c r="K41" s="224"/>
      <c r="L41" s="224"/>
      <c r="M41" s="224"/>
      <c r="N41" s="224"/>
      <c r="O41" s="224"/>
      <c r="P41" s="224"/>
      <c r="Q41" s="225"/>
    </row>
    <row r="46" spans="2:17" ht="19.5" customHeight="1" x14ac:dyDescent="0.2">
      <c r="B46" s="551" t="s">
        <v>60</v>
      </c>
      <c r="C46" s="551"/>
      <c r="D46" s="551"/>
      <c r="E46" s="551"/>
      <c r="F46" s="570" t="s">
        <v>11</v>
      </c>
      <c r="G46" s="570" t="s">
        <v>12</v>
      </c>
    </row>
    <row r="47" spans="2:17" ht="15" customHeight="1" x14ac:dyDescent="0.2">
      <c r="B47" s="551"/>
      <c r="C47" s="551"/>
      <c r="D47" s="551"/>
      <c r="E47" s="551"/>
      <c r="F47" s="570"/>
      <c r="G47" s="570"/>
    </row>
    <row r="48" spans="2:17" ht="15.75" customHeight="1" thickBot="1" x14ac:dyDescent="0.25">
      <c r="B48" s="552"/>
      <c r="C48" s="552"/>
      <c r="D48" s="552"/>
      <c r="E48" s="552"/>
      <c r="F48" s="571"/>
      <c r="G48" s="571"/>
    </row>
    <row r="49" spans="2:7" ht="16.5" customHeight="1" x14ac:dyDescent="0.25">
      <c r="B49" s="565" t="s">
        <v>61</v>
      </c>
      <c r="C49" s="565"/>
      <c r="D49" s="565"/>
      <c r="E49" s="565"/>
      <c r="F49" s="545">
        <v>0.107</v>
      </c>
      <c r="G49" s="232"/>
    </row>
    <row r="50" spans="2:7" ht="16.5" customHeight="1" x14ac:dyDescent="0.25">
      <c r="B50" s="564" t="s">
        <v>62</v>
      </c>
      <c r="C50" s="564"/>
      <c r="D50" s="564"/>
      <c r="E50" s="564"/>
      <c r="F50" s="234">
        <v>1</v>
      </c>
      <c r="G50" s="234">
        <v>1</v>
      </c>
    </row>
    <row r="51" spans="2:7" ht="16.5" customHeight="1" x14ac:dyDescent="0.2">
      <c r="B51" s="558" t="s">
        <v>63</v>
      </c>
      <c r="C51" s="558" t="s">
        <v>63</v>
      </c>
      <c r="D51" s="558" t="s">
        <v>63</v>
      </c>
      <c r="E51" s="558" t="s">
        <v>63</v>
      </c>
      <c r="F51" s="234">
        <v>-3.6096802460410942</v>
      </c>
      <c r="G51" s="234">
        <v>-1.0236798186633385</v>
      </c>
    </row>
    <row r="52" spans="2:7" ht="16.5" customHeight="1" x14ac:dyDescent="0.2">
      <c r="B52" s="558" t="s">
        <v>64</v>
      </c>
      <c r="C52" s="558" t="s">
        <v>64</v>
      </c>
      <c r="D52" s="558" t="s">
        <v>64</v>
      </c>
      <c r="E52" s="558" t="s">
        <v>64</v>
      </c>
      <c r="F52" s="234">
        <v>2.82938687980878</v>
      </c>
      <c r="G52" s="234">
        <v>2.0269927477446839</v>
      </c>
    </row>
    <row r="53" spans="2:7" ht="16.5" customHeight="1" x14ac:dyDescent="0.25">
      <c r="B53" s="564" t="s">
        <v>65</v>
      </c>
      <c r="C53" s="564" t="s">
        <v>65</v>
      </c>
      <c r="D53" s="564" t="s">
        <v>65</v>
      </c>
      <c r="E53" s="564" t="s">
        <v>65</v>
      </c>
      <c r="F53" s="233">
        <v>15.4</v>
      </c>
      <c r="G53" s="233">
        <v>15.4</v>
      </c>
    </row>
    <row r="54" spans="2:7" ht="16.5" customHeight="1" x14ac:dyDescent="0.2">
      <c r="B54" s="558" t="s">
        <v>66</v>
      </c>
      <c r="C54" s="558"/>
      <c r="D54" s="558"/>
      <c r="E54" s="558"/>
      <c r="F54" s="234">
        <v>11.005486354763477</v>
      </c>
      <c r="G54" s="234">
        <v>2.7985658834730884</v>
      </c>
    </row>
    <row r="55" spans="2:7" ht="16.5" customHeight="1" x14ac:dyDescent="0.2">
      <c r="B55" s="558" t="s">
        <v>15</v>
      </c>
      <c r="C55" s="558"/>
      <c r="D55" s="558"/>
      <c r="E55" s="558"/>
      <c r="F55" s="234">
        <v>17.355251069155145</v>
      </c>
      <c r="G55" s="234">
        <v>2.0420552117352981</v>
      </c>
    </row>
    <row r="56" spans="2:7" ht="16.5" customHeight="1" x14ac:dyDescent="0.2">
      <c r="B56" s="558" t="s">
        <v>67</v>
      </c>
      <c r="C56" s="558"/>
      <c r="D56" s="558"/>
      <c r="E56" s="558"/>
      <c r="F56" s="234">
        <v>18.766496245920507</v>
      </c>
      <c r="G56" s="234">
        <v>0.39432494099635962</v>
      </c>
    </row>
    <row r="57" spans="2:7" x14ac:dyDescent="0.2">
      <c r="B57" s="558" t="s">
        <v>16</v>
      </c>
      <c r="C57" s="558"/>
      <c r="D57" s="558"/>
      <c r="E57" s="558"/>
      <c r="F57" s="234">
        <v>30.410189607228006</v>
      </c>
      <c r="G57" s="234">
        <v>1.0683330099551627</v>
      </c>
    </row>
    <row r="58" spans="2:7" ht="45.75" customHeight="1" x14ac:dyDescent="0.2">
      <c r="B58" s="563" t="s">
        <v>68</v>
      </c>
      <c r="C58" s="563"/>
      <c r="D58" s="563"/>
      <c r="E58" s="563"/>
      <c r="F58" s="234">
        <v>22.014327114550554</v>
      </c>
      <c r="G58" s="234">
        <v>0.15574753018298468</v>
      </c>
    </row>
    <row r="59" spans="2:7" ht="33" customHeight="1" x14ac:dyDescent="0.2">
      <c r="B59" s="563" t="s">
        <v>69</v>
      </c>
      <c r="C59" s="563"/>
      <c r="D59" s="563"/>
      <c r="E59" s="563"/>
      <c r="F59" s="234">
        <v>30.38044279141269</v>
      </c>
      <c r="G59" s="234">
        <v>0.14913122901446657</v>
      </c>
    </row>
    <row r="60" spans="2:7" ht="16.5" customHeight="1" x14ac:dyDescent="0.2">
      <c r="B60" s="563" t="s">
        <v>70</v>
      </c>
      <c r="C60" s="563"/>
      <c r="D60" s="563"/>
      <c r="E60" s="563"/>
      <c r="F60" s="234">
        <v>25.920284377236769</v>
      </c>
      <c r="G60" s="234">
        <v>1.0862597762195643</v>
      </c>
    </row>
    <row r="61" spans="2:7" ht="16.5" customHeight="1" x14ac:dyDescent="0.2">
      <c r="B61" s="563" t="s">
        <v>71</v>
      </c>
      <c r="C61" s="563"/>
      <c r="D61" s="563"/>
      <c r="E61" s="563"/>
      <c r="F61" s="234">
        <v>42.168921958664299</v>
      </c>
      <c r="G61" s="234">
        <v>0.55111414666940073</v>
      </c>
    </row>
    <row r="62" spans="2:7" ht="33" customHeight="1" x14ac:dyDescent="0.2">
      <c r="B62" s="563" t="s">
        <v>72</v>
      </c>
      <c r="C62" s="563"/>
      <c r="D62" s="563"/>
      <c r="E62" s="563"/>
      <c r="F62" s="234">
        <v>4.2100551202171772</v>
      </c>
      <c r="G62" s="234">
        <v>0.28613140649644503</v>
      </c>
    </row>
    <row r="63" spans="2:7" ht="16.5" customHeight="1" x14ac:dyDescent="0.2">
      <c r="B63" s="563" t="s">
        <v>73</v>
      </c>
      <c r="C63" s="563"/>
      <c r="D63" s="563"/>
      <c r="E63" s="563"/>
      <c r="F63" s="234">
        <v>13.824774076918175</v>
      </c>
      <c r="G63" s="234">
        <v>1.7914833608752652</v>
      </c>
    </row>
    <row r="64" spans="2:7" ht="33" customHeight="1" x14ac:dyDescent="0.2">
      <c r="B64" s="563" t="s">
        <v>74</v>
      </c>
      <c r="C64" s="563"/>
      <c r="D64" s="563"/>
      <c r="E64" s="563"/>
      <c r="F64" s="234">
        <v>16.654807942346324</v>
      </c>
      <c r="G64" s="234">
        <v>0.77671267315714076</v>
      </c>
    </row>
    <row r="65" spans="1:16" x14ac:dyDescent="0.2">
      <c r="B65" s="563" t="s">
        <v>75</v>
      </c>
      <c r="C65" s="563"/>
      <c r="D65" s="563"/>
      <c r="E65" s="563"/>
      <c r="F65" s="234">
        <v>16.387730166090989</v>
      </c>
      <c r="G65" s="234">
        <v>0.8013340626238008</v>
      </c>
    </row>
    <row r="66" spans="1:16" x14ac:dyDescent="0.2">
      <c r="B66" s="563" t="s">
        <v>76</v>
      </c>
      <c r="C66" s="563"/>
      <c r="D66" s="563"/>
      <c r="E66" s="563"/>
      <c r="F66" s="234">
        <v>13.620271924397585</v>
      </c>
      <c r="G66" s="234">
        <v>0.99467904228869031</v>
      </c>
    </row>
    <row r="67" spans="1:16" x14ac:dyDescent="0.2">
      <c r="B67" s="563" t="s">
        <v>77</v>
      </c>
      <c r="C67" s="563"/>
      <c r="D67" s="563"/>
      <c r="E67" s="563"/>
      <c r="F67" s="234">
        <v>11.904035481608432</v>
      </c>
      <c r="G67" s="234">
        <v>0.38455003440395974</v>
      </c>
    </row>
    <row r="68" spans="1:16" x14ac:dyDescent="0.2">
      <c r="B68" s="563" t="s">
        <v>78</v>
      </c>
      <c r="C68" s="563"/>
      <c r="D68" s="563"/>
      <c r="E68" s="563"/>
      <c r="F68" s="234">
        <v>16.165657158078844</v>
      </c>
      <c r="G68" s="234">
        <v>0.39195771312271466</v>
      </c>
    </row>
    <row r="69" spans="1:16" x14ac:dyDescent="0.2">
      <c r="B69" s="563" t="s">
        <v>18</v>
      </c>
      <c r="C69" s="563"/>
      <c r="D69" s="563"/>
      <c r="E69" s="563"/>
      <c r="F69" s="234">
        <v>23.511810586875342</v>
      </c>
      <c r="G69" s="234">
        <v>0.5597567347019734</v>
      </c>
    </row>
    <row r="70" spans="1:16" x14ac:dyDescent="0.2">
      <c r="B70" s="563" t="s">
        <v>79</v>
      </c>
      <c r="C70" s="563"/>
      <c r="D70" s="563"/>
      <c r="E70" s="563"/>
      <c r="F70" s="234">
        <v>24.785591420466474</v>
      </c>
      <c r="G70" s="234">
        <v>0.23799455359178626</v>
      </c>
    </row>
    <row r="71" spans="1:16" x14ac:dyDescent="0.2">
      <c r="B71" s="563" t="s">
        <v>80</v>
      </c>
      <c r="C71" s="563"/>
      <c r="D71" s="563"/>
      <c r="E71" s="563"/>
      <c r="F71" s="234">
        <v>15.499027004033096</v>
      </c>
      <c r="G71" s="234">
        <v>0.25129269213793043</v>
      </c>
    </row>
    <row r="72" spans="1:16" x14ac:dyDescent="0.2">
      <c r="B72" s="563" t="s">
        <v>81</v>
      </c>
      <c r="C72" s="563"/>
      <c r="D72" s="563"/>
      <c r="E72" s="563"/>
      <c r="F72" s="234">
        <v>43.265880768202067</v>
      </c>
      <c r="G72" s="234">
        <v>0.34825263567672338</v>
      </c>
    </row>
    <row r="73" spans="1:16" x14ac:dyDescent="0.2">
      <c r="B73" s="563" t="s">
        <v>82</v>
      </c>
      <c r="C73" s="563"/>
      <c r="D73" s="563"/>
      <c r="E73" s="563"/>
      <c r="F73" s="234">
        <v>13.55886611725299</v>
      </c>
      <c r="G73" s="234">
        <v>0.15005882655462979</v>
      </c>
    </row>
    <row r="74" spans="1:16" x14ac:dyDescent="0.2">
      <c r="B74" s="563" t="s">
        <v>83</v>
      </c>
      <c r="C74" s="563"/>
      <c r="D74" s="563"/>
      <c r="E74" s="563"/>
      <c r="F74" s="234">
        <v>13.326000926208764</v>
      </c>
      <c r="G74" s="234">
        <v>0.18048492286918877</v>
      </c>
    </row>
    <row r="75" spans="1:16" ht="15" x14ac:dyDescent="0.25">
      <c r="B75" s="564" t="s">
        <v>84</v>
      </c>
      <c r="C75" s="564" t="s">
        <v>65</v>
      </c>
      <c r="D75" s="564" t="s">
        <v>65</v>
      </c>
      <c r="E75" s="564" t="s">
        <v>65</v>
      </c>
      <c r="F75" s="233">
        <v>5.9</v>
      </c>
      <c r="G75" s="233">
        <v>5.9</v>
      </c>
    </row>
    <row r="76" spans="1:16" ht="15" x14ac:dyDescent="0.25">
      <c r="B76" s="564" t="s">
        <v>85</v>
      </c>
      <c r="C76" s="564" t="s">
        <v>65</v>
      </c>
      <c r="D76" s="564" t="s">
        <v>65</v>
      </c>
      <c r="E76" s="564" t="s">
        <v>65</v>
      </c>
      <c r="F76" s="233">
        <v>2.4</v>
      </c>
      <c r="G76" s="233">
        <v>2.4</v>
      </c>
    </row>
    <row r="77" spans="1:16" x14ac:dyDescent="0.2">
      <c r="B77" s="231" t="s">
        <v>20</v>
      </c>
    </row>
    <row r="79" spans="1:16" x14ac:dyDescent="0.2">
      <c r="A79" s="548"/>
      <c r="B79" s="548"/>
      <c r="C79" s="548"/>
      <c r="D79" s="548"/>
      <c r="E79" s="548"/>
      <c r="F79" s="548"/>
      <c r="G79" s="548"/>
      <c r="H79" s="548"/>
      <c r="I79" s="548"/>
      <c r="J79" s="548"/>
      <c r="K79" s="548"/>
      <c r="L79" s="548"/>
      <c r="M79" s="548"/>
      <c r="N79" s="548"/>
      <c r="O79" s="548"/>
      <c r="P79" s="548"/>
    </row>
    <row r="80" spans="1:16" x14ac:dyDescent="0.2">
      <c r="A80" s="548"/>
      <c r="B80" s="548"/>
      <c r="C80" s="548"/>
      <c r="D80" s="548"/>
      <c r="E80" s="548"/>
      <c r="F80" s="548"/>
      <c r="G80" s="548"/>
      <c r="H80" s="548"/>
      <c r="I80" s="548"/>
      <c r="J80" s="548"/>
      <c r="K80" s="548"/>
      <c r="L80" s="548"/>
      <c r="M80" s="548"/>
      <c r="N80" s="548"/>
      <c r="O80" s="548"/>
      <c r="P80" s="548"/>
    </row>
  </sheetData>
  <sheetProtection algorithmName="SHA-512" hashValue="mRFJ1Y1TPjBEci7Odo5Z+gxBcgl2ofVG4ano/IAj8upNRFHeofcesnxrPThg0Hc7qK0BF9Ko9Vr1vyFb9zqFcw==" saltValue="nz8OdrEfFRvS2rox3F8B3Q==" spinCount="100000" sheet="1" objects="1" scenarios="1" selectLockedCells="1" selectUnlockedCells="1"/>
  <mergeCells count="38">
    <mergeCell ref="B49:E49"/>
    <mergeCell ref="A2:P3"/>
    <mergeCell ref="B33:B34"/>
    <mergeCell ref="C33:C34"/>
    <mergeCell ref="D33:D34"/>
    <mergeCell ref="B46:E48"/>
    <mergeCell ref="B8:I9"/>
    <mergeCell ref="K8:O38"/>
    <mergeCell ref="F46:F48"/>
    <mergeCell ref="G46:G48"/>
    <mergeCell ref="B50:E50"/>
    <mergeCell ref="B51:E51"/>
    <mergeCell ref="B52:E52"/>
    <mergeCell ref="B53:E53"/>
    <mergeCell ref="B55:E55"/>
    <mergeCell ref="B54:E54"/>
    <mergeCell ref="B75:E75"/>
    <mergeCell ref="B76:E76"/>
    <mergeCell ref="B71:E71"/>
    <mergeCell ref="B72:E72"/>
    <mergeCell ref="B73:E73"/>
    <mergeCell ref="B74:E74"/>
    <mergeCell ref="A79:P80"/>
    <mergeCell ref="B70:E70"/>
    <mergeCell ref="B56:E56"/>
    <mergeCell ref="B62:E62"/>
    <mergeCell ref="B63:E63"/>
    <mergeCell ref="B64:E64"/>
    <mergeCell ref="B65:E65"/>
    <mergeCell ref="B57:E57"/>
    <mergeCell ref="B58:E58"/>
    <mergeCell ref="B68:E68"/>
    <mergeCell ref="B69:E69"/>
    <mergeCell ref="B59:E59"/>
    <mergeCell ref="B61:E61"/>
    <mergeCell ref="B66:E66"/>
    <mergeCell ref="B67:E67"/>
    <mergeCell ref="B60:E60"/>
  </mergeCells>
  <conditionalFormatting sqref="F49:G49">
    <cfRule type="cellIs" dxfId="10036" priority="2439" operator="lessThan">
      <formula>0</formula>
    </cfRule>
  </conditionalFormatting>
  <conditionalFormatting sqref="F68:G68">
    <cfRule type="cellIs" dxfId="10035" priority="455" operator="lessThan">
      <formula>0</formula>
    </cfRule>
  </conditionalFormatting>
  <conditionalFormatting sqref="F68:G68">
    <cfRule type="cellIs" dxfId="10034" priority="454" operator="lessThan">
      <formula>0</formula>
    </cfRule>
  </conditionalFormatting>
  <conditionalFormatting sqref="F68:G68">
    <cfRule type="cellIs" dxfId="10033" priority="453" operator="lessThan">
      <formula>0</formula>
    </cfRule>
  </conditionalFormatting>
  <conditionalFormatting sqref="F68:G68">
    <cfRule type="cellIs" dxfId="10032" priority="451" operator="lessThan">
      <formula>0</formula>
    </cfRule>
  </conditionalFormatting>
  <conditionalFormatting sqref="F68:G68">
    <cfRule type="cellIs" dxfId="10031" priority="452" operator="lessThan">
      <formula>0</formula>
    </cfRule>
  </conditionalFormatting>
  <conditionalFormatting sqref="F68:G68">
    <cfRule type="cellIs" dxfId="10030" priority="450" operator="lessThan">
      <formula>0</formula>
    </cfRule>
  </conditionalFormatting>
  <conditionalFormatting sqref="F68:G68">
    <cfRule type="cellIs" dxfId="10029" priority="449" operator="lessThan">
      <formula>0</formula>
    </cfRule>
  </conditionalFormatting>
  <conditionalFormatting sqref="F69:G69">
    <cfRule type="cellIs" dxfId="10028" priority="448" operator="lessThan">
      <formula>0</formula>
    </cfRule>
  </conditionalFormatting>
  <conditionalFormatting sqref="F69:G69">
    <cfRule type="cellIs" dxfId="10027" priority="447" operator="lessThan">
      <formula>0</formula>
    </cfRule>
  </conditionalFormatting>
  <conditionalFormatting sqref="F69:G69">
    <cfRule type="cellIs" dxfId="10026" priority="446" operator="lessThan">
      <formula>0</formula>
    </cfRule>
  </conditionalFormatting>
  <conditionalFormatting sqref="F69:G69">
    <cfRule type="cellIs" dxfId="10025" priority="445" operator="lessThan">
      <formula>0</formula>
    </cfRule>
  </conditionalFormatting>
  <conditionalFormatting sqref="F69:G69">
    <cfRule type="cellIs" dxfId="10024" priority="442" operator="lessThan">
      <formula>0</formula>
    </cfRule>
  </conditionalFormatting>
  <conditionalFormatting sqref="F69:G69">
    <cfRule type="cellIs" dxfId="10023" priority="441" operator="lessThan">
      <formula>0</formula>
    </cfRule>
  </conditionalFormatting>
  <conditionalFormatting sqref="F69:G69">
    <cfRule type="cellIs" dxfId="10022" priority="444" operator="lessThan">
      <formula>0</formula>
    </cfRule>
  </conditionalFormatting>
  <conditionalFormatting sqref="F69:G69">
    <cfRule type="cellIs" dxfId="10021" priority="443" operator="lessThan">
      <formula>0</formula>
    </cfRule>
  </conditionalFormatting>
  <conditionalFormatting sqref="F69:G69">
    <cfRule type="cellIs" dxfId="10020" priority="440" operator="lessThan">
      <formula>0</formula>
    </cfRule>
  </conditionalFormatting>
  <conditionalFormatting sqref="F69:G69">
    <cfRule type="cellIs" dxfId="10019" priority="439" operator="lessThan">
      <formula>0</formula>
    </cfRule>
  </conditionalFormatting>
  <conditionalFormatting sqref="F69:G69">
    <cfRule type="cellIs" dxfId="10018" priority="438" operator="lessThan">
      <formula>0</formula>
    </cfRule>
  </conditionalFormatting>
  <conditionalFormatting sqref="F69:G69">
    <cfRule type="cellIs" dxfId="10017" priority="437" operator="lessThan">
      <formula>0</formula>
    </cfRule>
  </conditionalFormatting>
  <conditionalFormatting sqref="F69:G69">
    <cfRule type="cellIs" dxfId="10016" priority="436" operator="lessThan">
      <formula>0</formula>
    </cfRule>
  </conditionalFormatting>
  <conditionalFormatting sqref="F69:G69">
    <cfRule type="cellIs" dxfId="10015" priority="435" operator="lessThan">
      <formula>0</formula>
    </cfRule>
  </conditionalFormatting>
  <conditionalFormatting sqref="F69:G69">
    <cfRule type="cellIs" dxfId="10014" priority="434" operator="lessThan">
      <formula>0</formula>
    </cfRule>
  </conditionalFormatting>
  <conditionalFormatting sqref="F69:G69">
    <cfRule type="cellIs" dxfId="10013" priority="415" operator="lessThan">
      <formula>0</formula>
    </cfRule>
  </conditionalFormatting>
  <conditionalFormatting sqref="F69:G69">
    <cfRule type="cellIs" dxfId="10012" priority="413" operator="lessThan">
      <formula>0</formula>
    </cfRule>
  </conditionalFormatting>
  <conditionalFormatting sqref="F69:G69">
    <cfRule type="cellIs" dxfId="10011" priority="414" operator="lessThan">
      <formula>0</formula>
    </cfRule>
  </conditionalFormatting>
  <conditionalFormatting sqref="F69:G69">
    <cfRule type="cellIs" dxfId="10010" priority="412" operator="lessThan">
      <formula>0</formula>
    </cfRule>
  </conditionalFormatting>
  <conditionalFormatting sqref="F69:G69">
    <cfRule type="cellIs" dxfId="10009" priority="406" operator="lessThan">
      <formula>0</formula>
    </cfRule>
  </conditionalFormatting>
  <conditionalFormatting sqref="F69:G69">
    <cfRule type="cellIs" dxfId="10008" priority="404" operator="lessThan">
      <formula>0</formula>
    </cfRule>
  </conditionalFormatting>
  <conditionalFormatting sqref="F69:G69">
    <cfRule type="cellIs" dxfId="10007" priority="405" operator="lessThan">
      <formula>0</formula>
    </cfRule>
  </conditionalFormatting>
  <conditionalFormatting sqref="F69:G69">
    <cfRule type="cellIs" dxfId="10006" priority="403" operator="lessThan">
      <formula>0</formula>
    </cfRule>
  </conditionalFormatting>
  <conditionalFormatting sqref="F69:G69">
    <cfRule type="cellIs" dxfId="10005" priority="402" operator="lessThan">
      <formula>0</formula>
    </cfRule>
  </conditionalFormatting>
  <conditionalFormatting sqref="F69:G69">
    <cfRule type="cellIs" dxfId="10004" priority="401" operator="lessThan">
      <formula>0</formula>
    </cfRule>
  </conditionalFormatting>
  <conditionalFormatting sqref="F69:G69">
    <cfRule type="cellIs" dxfId="10003" priority="399" operator="lessThan">
      <formula>0</formula>
    </cfRule>
  </conditionalFormatting>
  <conditionalFormatting sqref="F69:G69">
    <cfRule type="cellIs" dxfId="10002" priority="400" operator="lessThan">
      <formula>0</formula>
    </cfRule>
  </conditionalFormatting>
  <conditionalFormatting sqref="F69:G69">
    <cfRule type="cellIs" dxfId="10001" priority="398" operator="lessThan">
      <formula>0</formula>
    </cfRule>
  </conditionalFormatting>
  <conditionalFormatting sqref="F69:G69">
    <cfRule type="cellIs" dxfId="10000" priority="397" operator="lessThan">
      <formula>0</formula>
    </cfRule>
  </conditionalFormatting>
  <conditionalFormatting sqref="F69:G69">
    <cfRule type="cellIs" dxfId="9999" priority="395" operator="lessThan">
      <formula>0</formula>
    </cfRule>
  </conditionalFormatting>
  <conditionalFormatting sqref="F69:G69">
    <cfRule type="cellIs" dxfId="9998" priority="396" operator="lessThan">
      <formula>0</formula>
    </cfRule>
  </conditionalFormatting>
  <conditionalFormatting sqref="F69:G69">
    <cfRule type="cellIs" dxfId="9997" priority="394" operator="lessThan">
      <formula>0</formula>
    </cfRule>
  </conditionalFormatting>
  <conditionalFormatting sqref="F69:G69">
    <cfRule type="cellIs" dxfId="9996" priority="393" operator="lessThan">
      <formula>0</formula>
    </cfRule>
  </conditionalFormatting>
  <conditionalFormatting sqref="F69:G69">
    <cfRule type="cellIs" dxfId="9995" priority="392" operator="lessThan">
      <formula>0</formula>
    </cfRule>
  </conditionalFormatting>
  <conditionalFormatting sqref="F69:G69">
    <cfRule type="cellIs" dxfId="9994" priority="433" operator="lessThan">
      <formula>0</formula>
    </cfRule>
  </conditionalFormatting>
  <conditionalFormatting sqref="F69:G69">
    <cfRule type="cellIs" dxfId="9993" priority="432" operator="lessThan">
      <formula>0</formula>
    </cfRule>
  </conditionalFormatting>
  <conditionalFormatting sqref="F69:G69">
    <cfRule type="cellIs" dxfId="9992" priority="431" operator="lessThan">
      <formula>0</formula>
    </cfRule>
  </conditionalFormatting>
  <conditionalFormatting sqref="F69:G69">
    <cfRule type="cellIs" dxfId="9991" priority="430" operator="lessThan">
      <formula>0</formula>
    </cfRule>
  </conditionalFormatting>
  <conditionalFormatting sqref="F69:G69">
    <cfRule type="cellIs" dxfId="9990" priority="429" operator="lessThan">
      <formula>0</formula>
    </cfRule>
  </conditionalFormatting>
  <conditionalFormatting sqref="F69:G69">
    <cfRule type="cellIs" dxfId="9989" priority="428" operator="lessThan">
      <formula>0</formula>
    </cfRule>
  </conditionalFormatting>
  <conditionalFormatting sqref="F69:G69">
    <cfRule type="cellIs" dxfId="9988" priority="427" operator="lessThan">
      <formula>0</formula>
    </cfRule>
  </conditionalFormatting>
  <conditionalFormatting sqref="F69:G69">
    <cfRule type="cellIs" dxfId="9987" priority="424" operator="lessThan">
      <formula>0</formula>
    </cfRule>
  </conditionalFormatting>
  <conditionalFormatting sqref="F69:G69">
    <cfRule type="cellIs" dxfId="9986" priority="423" operator="lessThan">
      <formula>0</formula>
    </cfRule>
  </conditionalFormatting>
  <conditionalFormatting sqref="F69:G69">
    <cfRule type="cellIs" dxfId="9985" priority="426" operator="lessThan">
      <formula>0</formula>
    </cfRule>
  </conditionalFormatting>
  <conditionalFormatting sqref="F69:G69">
    <cfRule type="cellIs" dxfId="9984" priority="425" operator="lessThan">
      <formula>0</formula>
    </cfRule>
  </conditionalFormatting>
  <conditionalFormatting sqref="F69:G69">
    <cfRule type="cellIs" dxfId="9983" priority="422" operator="lessThan">
      <formula>0</formula>
    </cfRule>
  </conditionalFormatting>
  <conditionalFormatting sqref="F69:G69">
    <cfRule type="cellIs" dxfId="9982" priority="421" operator="lessThan">
      <formula>0</formula>
    </cfRule>
  </conditionalFormatting>
  <conditionalFormatting sqref="F69:G69">
    <cfRule type="cellIs" dxfId="9981" priority="420" operator="lessThan">
      <formula>0</formula>
    </cfRule>
  </conditionalFormatting>
  <conditionalFormatting sqref="F69:G69">
    <cfRule type="cellIs" dxfId="9980" priority="419" operator="lessThan">
      <formula>0</formula>
    </cfRule>
  </conditionalFormatting>
  <conditionalFormatting sqref="F69:G69">
    <cfRule type="cellIs" dxfId="9979" priority="418" operator="lessThan">
      <formula>0</formula>
    </cfRule>
  </conditionalFormatting>
  <conditionalFormatting sqref="F69:G69">
    <cfRule type="cellIs" dxfId="9978" priority="417" operator="lessThan">
      <formula>0</formula>
    </cfRule>
  </conditionalFormatting>
  <conditionalFormatting sqref="F69:G69">
    <cfRule type="cellIs" dxfId="9977" priority="416" operator="lessThan">
      <formula>0</formula>
    </cfRule>
  </conditionalFormatting>
  <conditionalFormatting sqref="F69:G69">
    <cfRule type="cellIs" dxfId="9976" priority="411" operator="lessThan">
      <formula>0</formula>
    </cfRule>
  </conditionalFormatting>
  <conditionalFormatting sqref="F69:G69">
    <cfRule type="cellIs" dxfId="9975" priority="410" operator="lessThan">
      <formula>0</formula>
    </cfRule>
  </conditionalFormatting>
  <conditionalFormatting sqref="F69:G69">
    <cfRule type="cellIs" dxfId="9974" priority="408" operator="lessThan">
      <formula>0</formula>
    </cfRule>
  </conditionalFormatting>
  <conditionalFormatting sqref="F69:G69">
    <cfRule type="cellIs" dxfId="9973" priority="409" operator="lessThan">
      <formula>0</formula>
    </cfRule>
  </conditionalFormatting>
  <conditionalFormatting sqref="F69:G69">
    <cfRule type="cellIs" dxfId="9972" priority="407" operator="lessThan">
      <formula>0</formula>
    </cfRule>
  </conditionalFormatting>
  <conditionalFormatting sqref="F69:G69">
    <cfRule type="cellIs" dxfId="9971" priority="388" operator="lessThan">
      <formula>0</formula>
    </cfRule>
  </conditionalFormatting>
  <conditionalFormatting sqref="F69:G69">
    <cfRule type="cellIs" dxfId="9970" priority="387" operator="lessThan">
      <formula>0</formula>
    </cfRule>
  </conditionalFormatting>
  <conditionalFormatting sqref="F69:G69">
    <cfRule type="cellIs" dxfId="9969" priority="386" operator="lessThan">
      <formula>0</formula>
    </cfRule>
  </conditionalFormatting>
  <conditionalFormatting sqref="F70:G70">
    <cfRule type="cellIs" dxfId="9968" priority="384" operator="lessThan">
      <formula>0</formula>
    </cfRule>
  </conditionalFormatting>
  <conditionalFormatting sqref="F69:G69">
    <cfRule type="cellIs" dxfId="9967" priority="385" operator="lessThan">
      <formula>0</formula>
    </cfRule>
  </conditionalFormatting>
  <conditionalFormatting sqref="F70:G70">
    <cfRule type="cellIs" dxfId="9966" priority="383" operator="lessThan">
      <formula>0</formula>
    </cfRule>
  </conditionalFormatting>
  <conditionalFormatting sqref="F70:G70">
    <cfRule type="cellIs" dxfId="9965" priority="382" operator="lessThan">
      <formula>0</formula>
    </cfRule>
  </conditionalFormatting>
  <conditionalFormatting sqref="F70:G70">
    <cfRule type="cellIs" dxfId="9964" priority="381" operator="lessThan">
      <formula>0</formula>
    </cfRule>
  </conditionalFormatting>
  <conditionalFormatting sqref="F70:G70">
    <cfRule type="cellIs" dxfId="9963" priority="380" operator="lessThan">
      <formula>0</formula>
    </cfRule>
  </conditionalFormatting>
  <conditionalFormatting sqref="F70:G70">
    <cfRule type="cellIs" dxfId="9962" priority="379" operator="lessThan">
      <formula>0</formula>
    </cfRule>
  </conditionalFormatting>
  <conditionalFormatting sqref="F70:G70">
    <cfRule type="cellIs" dxfId="9961" priority="378" operator="lessThan">
      <formula>0</formula>
    </cfRule>
  </conditionalFormatting>
  <conditionalFormatting sqref="F70:G70">
    <cfRule type="cellIs" dxfId="9960" priority="375" operator="lessThan">
      <formula>0</formula>
    </cfRule>
  </conditionalFormatting>
  <conditionalFormatting sqref="F70:G70">
    <cfRule type="cellIs" dxfId="9959" priority="374" operator="lessThan">
      <formula>0</formula>
    </cfRule>
  </conditionalFormatting>
  <conditionalFormatting sqref="F70:G70">
    <cfRule type="cellIs" dxfId="9958" priority="377" operator="lessThan">
      <formula>0</formula>
    </cfRule>
  </conditionalFormatting>
  <conditionalFormatting sqref="F70:G70">
    <cfRule type="cellIs" dxfId="9957" priority="376" operator="lessThan">
      <formula>0</formula>
    </cfRule>
  </conditionalFormatting>
  <conditionalFormatting sqref="F70:G70">
    <cfRule type="cellIs" dxfId="9956" priority="373" operator="lessThan">
      <formula>0</formula>
    </cfRule>
  </conditionalFormatting>
  <conditionalFormatting sqref="F70:G70">
    <cfRule type="cellIs" dxfId="9955" priority="372" operator="lessThan">
      <formula>0</formula>
    </cfRule>
  </conditionalFormatting>
  <conditionalFormatting sqref="F70:G70">
    <cfRule type="cellIs" dxfId="9954" priority="371" operator="lessThan">
      <formula>0</formula>
    </cfRule>
  </conditionalFormatting>
  <conditionalFormatting sqref="F70:G70">
    <cfRule type="cellIs" dxfId="9953" priority="370" operator="lessThan">
      <formula>0</formula>
    </cfRule>
  </conditionalFormatting>
  <conditionalFormatting sqref="F70:G70">
    <cfRule type="cellIs" dxfId="9952" priority="369" operator="lessThan">
      <formula>0</formula>
    </cfRule>
  </conditionalFormatting>
  <conditionalFormatting sqref="F70:G70">
    <cfRule type="cellIs" dxfId="9951" priority="368" operator="lessThan">
      <formula>0</formula>
    </cfRule>
  </conditionalFormatting>
  <conditionalFormatting sqref="F70:G70">
    <cfRule type="cellIs" dxfId="9950" priority="367" operator="lessThan">
      <formula>0</formula>
    </cfRule>
  </conditionalFormatting>
  <conditionalFormatting sqref="F70:G70">
    <cfRule type="cellIs" dxfId="9949" priority="348" operator="lessThan">
      <formula>0</formula>
    </cfRule>
  </conditionalFormatting>
  <conditionalFormatting sqref="F70:G70">
    <cfRule type="cellIs" dxfId="9948" priority="346" operator="lessThan">
      <formula>0</formula>
    </cfRule>
  </conditionalFormatting>
  <conditionalFormatting sqref="F70:G70">
    <cfRule type="cellIs" dxfId="9947" priority="347" operator="lessThan">
      <formula>0</formula>
    </cfRule>
  </conditionalFormatting>
  <conditionalFormatting sqref="F70:G70">
    <cfRule type="cellIs" dxfId="9946" priority="345" operator="lessThan">
      <formula>0</formula>
    </cfRule>
  </conditionalFormatting>
  <conditionalFormatting sqref="F70:G70">
    <cfRule type="cellIs" dxfId="9945" priority="339" operator="lessThan">
      <formula>0</formula>
    </cfRule>
  </conditionalFormatting>
  <conditionalFormatting sqref="F70:G70">
    <cfRule type="cellIs" dxfId="9944" priority="337" operator="lessThan">
      <formula>0</formula>
    </cfRule>
  </conditionalFormatting>
  <conditionalFormatting sqref="F70:G70">
    <cfRule type="cellIs" dxfId="9943" priority="338" operator="lessThan">
      <formula>0</formula>
    </cfRule>
  </conditionalFormatting>
  <conditionalFormatting sqref="F70:G70">
    <cfRule type="cellIs" dxfId="9942" priority="336" operator="lessThan">
      <formula>0</formula>
    </cfRule>
  </conditionalFormatting>
  <conditionalFormatting sqref="F70:G70">
    <cfRule type="cellIs" dxfId="9941" priority="335" operator="lessThan">
      <formula>0</formula>
    </cfRule>
  </conditionalFormatting>
  <conditionalFormatting sqref="F70:G70">
    <cfRule type="cellIs" dxfId="9940" priority="334" operator="lessThan">
      <formula>0</formula>
    </cfRule>
  </conditionalFormatting>
  <conditionalFormatting sqref="F70:G70">
    <cfRule type="cellIs" dxfId="9939" priority="332" operator="lessThan">
      <formula>0</formula>
    </cfRule>
  </conditionalFormatting>
  <conditionalFormatting sqref="F70:G70">
    <cfRule type="cellIs" dxfId="9938" priority="333" operator="lessThan">
      <formula>0</formula>
    </cfRule>
  </conditionalFormatting>
  <conditionalFormatting sqref="F70:G70">
    <cfRule type="cellIs" dxfId="9937" priority="331" operator="lessThan">
      <formula>0</formula>
    </cfRule>
  </conditionalFormatting>
  <conditionalFormatting sqref="F70:G70">
    <cfRule type="cellIs" dxfId="9936" priority="330" operator="lessThan">
      <formula>0</formula>
    </cfRule>
  </conditionalFormatting>
  <conditionalFormatting sqref="F70:G70">
    <cfRule type="cellIs" dxfId="9935" priority="328" operator="lessThan">
      <formula>0</formula>
    </cfRule>
  </conditionalFormatting>
  <conditionalFormatting sqref="F70:G70">
    <cfRule type="cellIs" dxfId="9934" priority="329" operator="lessThan">
      <formula>0</formula>
    </cfRule>
  </conditionalFormatting>
  <conditionalFormatting sqref="F70:G70">
    <cfRule type="cellIs" dxfId="9933" priority="327" operator="lessThan">
      <formula>0</formula>
    </cfRule>
  </conditionalFormatting>
  <conditionalFormatting sqref="F70:G70">
    <cfRule type="cellIs" dxfId="9932" priority="326" operator="lessThan">
      <formula>0</formula>
    </cfRule>
  </conditionalFormatting>
  <conditionalFormatting sqref="F70:G70">
    <cfRule type="cellIs" dxfId="9931" priority="325" operator="lessThan">
      <formula>0</formula>
    </cfRule>
  </conditionalFormatting>
  <conditionalFormatting sqref="F70:G70">
    <cfRule type="cellIs" dxfId="9930" priority="366" operator="lessThan">
      <formula>0</formula>
    </cfRule>
  </conditionalFormatting>
  <conditionalFormatting sqref="F70:G70">
    <cfRule type="cellIs" dxfId="9929" priority="365" operator="lessThan">
      <formula>0</formula>
    </cfRule>
  </conditionalFormatting>
  <conditionalFormatting sqref="F70:G70">
    <cfRule type="cellIs" dxfId="9928" priority="364" operator="lessThan">
      <formula>0</formula>
    </cfRule>
  </conditionalFormatting>
  <conditionalFormatting sqref="F70:G70">
    <cfRule type="cellIs" dxfId="9927" priority="363" operator="lessThan">
      <formula>0</formula>
    </cfRule>
  </conditionalFormatting>
  <conditionalFormatting sqref="F70:G70">
    <cfRule type="cellIs" dxfId="9926" priority="362" operator="lessThan">
      <formula>0</formula>
    </cfRule>
  </conditionalFormatting>
  <conditionalFormatting sqref="F70:G70">
    <cfRule type="cellIs" dxfId="9925" priority="361" operator="lessThan">
      <formula>0</formula>
    </cfRule>
  </conditionalFormatting>
  <conditionalFormatting sqref="F70:G70">
    <cfRule type="cellIs" dxfId="9924" priority="360" operator="lessThan">
      <formula>0</formula>
    </cfRule>
  </conditionalFormatting>
  <conditionalFormatting sqref="F70:G70">
    <cfRule type="cellIs" dxfId="9923" priority="357" operator="lessThan">
      <formula>0</formula>
    </cfRule>
  </conditionalFormatting>
  <conditionalFormatting sqref="F70:G70">
    <cfRule type="cellIs" dxfId="9922" priority="356" operator="lessThan">
      <formula>0</formula>
    </cfRule>
  </conditionalFormatting>
  <conditionalFormatting sqref="F70:G70">
    <cfRule type="cellIs" dxfId="9921" priority="359" operator="lessThan">
      <formula>0</formula>
    </cfRule>
  </conditionalFormatting>
  <conditionalFormatting sqref="F70:G70">
    <cfRule type="cellIs" dxfId="9920" priority="358" operator="lessThan">
      <formula>0</formula>
    </cfRule>
  </conditionalFormatting>
  <conditionalFormatting sqref="F70:G70">
    <cfRule type="cellIs" dxfId="9919" priority="355" operator="lessThan">
      <formula>0</formula>
    </cfRule>
  </conditionalFormatting>
  <conditionalFormatting sqref="F70:G70">
    <cfRule type="cellIs" dxfId="9918" priority="354" operator="lessThan">
      <formula>0</formula>
    </cfRule>
  </conditionalFormatting>
  <conditionalFormatting sqref="F70:G70">
    <cfRule type="cellIs" dxfId="9917" priority="353" operator="lessThan">
      <formula>0</formula>
    </cfRule>
  </conditionalFormatting>
  <conditionalFormatting sqref="F70:G70">
    <cfRule type="cellIs" dxfId="9916" priority="352" operator="lessThan">
      <formula>0</formula>
    </cfRule>
  </conditionalFormatting>
  <conditionalFormatting sqref="F70:G70">
    <cfRule type="cellIs" dxfId="9915" priority="351" operator="lessThan">
      <formula>0</formula>
    </cfRule>
  </conditionalFormatting>
  <conditionalFormatting sqref="F70:G70">
    <cfRule type="cellIs" dxfId="9914" priority="350" operator="lessThan">
      <formula>0</formula>
    </cfRule>
  </conditionalFormatting>
  <conditionalFormatting sqref="F70:G70">
    <cfRule type="cellIs" dxfId="9913" priority="349" operator="lessThan">
      <formula>0</formula>
    </cfRule>
  </conditionalFormatting>
  <conditionalFormatting sqref="F70:G70">
    <cfRule type="cellIs" dxfId="9912" priority="344" operator="lessThan">
      <formula>0</formula>
    </cfRule>
  </conditionalFormatting>
  <conditionalFormatting sqref="F70:G70">
    <cfRule type="cellIs" dxfId="9911" priority="343" operator="lessThan">
      <formula>0</formula>
    </cfRule>
  </conditionalFormatting>
  <conditionalFormatting sqref="F70:G70">
    <cfRule type="cellIs" dxfId="9910" priority="341" operator="lessThan">
      <formula>0</formula>
    </cfRule>
  </conditionalFormatting>
  <conditionalFormatting sqref="F70:G70">
    <cfRule type="cellIs" dxfId="9909" priority="342" operator="lessThan">
      <formula>0</formula>
    </cfRule>
  </conditionalFormatting>
  <conditionalFormatting sqref="F70:G70">
    <cfRule type="cellIs" dxfId="9908" priority="340" operator="lessThan">
      <formula>0</formula>
    </cfRule>
  </conditionalFormatting>
  <conditionalFormatting sqref="F71:G71">
    <cfRule type="cellIs" dxfId="9907" priority="260" operator="lessThan">
      <formula>0</formula>
    </cfRule>
  </conditionalFormatting>
  <conditionalFormatting sqref="F71:G71">
    <cfRule type="cellIs" dxfId="9906" priority="259" operator="lessThan">
      <formula>0</formula>
    </cfRule>
  </conditionalFormatting>
  <conditionalFormatting sqref="F71:G71">
    <cfRule type="cellIs" dxfId="9905" priority="258" operator="lessThan">
      <formula>0</formula>
    </cfRule>
  </conditionalFormatting>
  <conditionalFormatting sqref="F72:G72">
    <cfRule type="cellIs" dxfId="9904" priority="256" operator="lessThan">
      <formula>0</formula>
    </cfRule>
  </conditionalFormatting>
  <conditionalFormatting sqref="F71:G71">
    <cfRule type="cellIs" dxfId="9903" priority="257" operator="lessThan">
      <formula>0</formula>
    </cfRule>
  </conditionalFormatting>
  <conditionalFormatting sqref="F72:G72">
    <cfRule type="cellIs" dxfId="9902" priority="255" operator="lessThan">
      <formula>0</formula>
    </cfRule>
  </conditionalFormatting>
  <conditionalFormatting sqref="F72:G72">
    <cfRule type="cellIs" dxfId="9901" priority="254" operator="lessThan">
      <formula>0</formula>
    </cfRule>
  </conditionalFormatting>
  <conditionalFormatting sqref="F72:G72">
    <cfRule type="cellIs" dxfId="9900" priority="253" operator="lessThan">
      <formula>0</formula>
    </cfRule>
  </conditionalFormatting>
  <conditionalFormatting sqref="F72:G72">
    <cfRule type="cellIs" dxfId="9899" priority="252" operator="lessThan">
      <formula>0</formula>
    </cfRule>
  </conditionalFormatting>
  <conditionalFormatting sqref="F72:G72">
    <cfRule type="cellIs" dxfId="9898" priority="251" operator="lessThan">
      <formula>0</formula>
    </cfRule>
  </conditionalFormatting>
  <conditionalFormatting sqref="F72:G72">
    <cfRule type="cellIs" dxfId="9897" priority="250" operator="lessThan">
      <formula>0</formula>
    </cfRule>
  </conditionalFormatting>
  <conditionalFormatting sqref="F72:G72">
    <cfRule type="cellIs" dxfId="9896" priority="247" operator="lessThan">
      <formula>0</formula>
    </cfRule>
  </conditionalFormatting>
  <conditionalFormatting sqref="F72:G72">
    <cfRule type="cellIs" dxfId="9895" priority="246" operator="lessThan">
      <formula>0</formula>
    </cfRule>
  </conditionalFormatting>
  <conditionalFormatting sqref="F72:G72">
    <cfRule type="cellIs" dxfId="9894" priority="249" operator="lessThan">
      <formula>0</formula>
    </cfRule>
  </conditionalFormatting>
  <conditionalFormatting sqref="F72:G72">
    <cfRule type="cellIs" dxfId="9893" priority="248" operator="lessThan">
      <formula>0</formula>
    </cfRule>
  </conditionalFormatting>
  <conditionalFormatting sqref="F72:G72">
    <cfRule type="cellIs" dxfId="9892" priority="245" operator="lessThan">
      <formula>0</formula>
    </cfRule>
  </conditionalFormatting>
  <conditionalFormatting sqref="F72:G72">
    <cfRule type="cellIs" dxfId="9891" priority="244" operator="lessThan">
      <formula>0</formula>
    </cfRule>
  </conditionalFormatting>
  <conditionalFormatting sqref="F72:G72">
    <cfRule type="cellIs" dxfId="9890" priority="243" operator="lessThan">
      <formula>0</formula>
    </cfRule>
  </conditionalFormatting>
  <conditionalFormatting sqref="F72:G72">
    <cfRule type="cellIs" dxfId="9889" priority="242" operator="lessThan">
      <formula>0</formula>
    </cfRule>
  </conditionalFormatting>
  <conditionalFormatting sqref="F72:G72">
    <cfRule type="cellIs" dxfId="9888" priority="241" operator="lessThan">
      <formula>0</formula>
    </cfRule>
  </conditionalFormatting>
  <conditionalFormatting sqref="F72:G72">
    <cfRule type="cellIs" dxfId="9887" priority="240" operator="lessThan">
      <formula>0</formula>
    </cfRule>
  </conditionalFormatting>
  <conditionalFormatting sqref="F72:G72">
    <cfRule type="cellIs" dxfId="9886" priority="239" operator="lessThan">
      <formula>0</formula>
    </cfRule>
  </conditionalFormatting>
  <conditionalFormatting sqref="F72:G72">
    <cfRule type="cellIs" dxfId="9885" priority="220" operator="lessThan">
      <formula>0</formula>
    </cfRule>
  </conditionalFormatting>
  <conditionalFormatting sqref="F72:G72">
    <cfRule type="cellIs" dxfId="9884" priority="218" operator="lessThan">
      <formula>0</formula>
    </cfRule>
  </conditionalFormatting>
  <conditionalFormatting sqref="F72:G72">
    <cfRule type="cellIs" dxfId="9883" priority="219" operator="lessThan">
      <formula>0</formula>
    </cfRule>
  </conditionalFormatting>
  <conditionalFormatting sqref="F72:G72">
    <cfRule type="cellIs" dxfId="9882" priority="217" operator="lessThan">
      <formula>0</formula>
    </cfRule>
  </conditionalFormatting>
  <conditionalFormatting sqref="F72:G72">
    <cfRule type="cellIs" dxfId="9881" priority="211" operator="lessThan">
      <formula>0</formula>
    </cfRule>
  </conditionalFormatting>
  <conditionalFormatting sqref="F72:G72">
    <cfRule type="cellIs" dxfId="9880" priority="209" operator="lessThan">
      <formula>0</formula>
    </cfRule>
  </conditionalFormatting>
  <conditionalFormatting sqref="F72:G72">
    <cfRule type="cellIs" dxfId="9879" priority="210" operator="lessThan">
      <formula>0</formula>
    </cfRule>
  </conditionalFormatting>
  <conditionalFormatting sqref="F72:G72">
    <cfRule type="cellIs" dxfId="9878" priority="208" operator="lessThan">
      <formula>0</formula>
    </cfRule>
  </conditionalFormatting>
  <conditionalFormatting sqref="F72:G72">
    <cfRule type="cellIs" dxfId="9877" priority="207" operator="lessThan">
      <formula>0</formula>
    </cfRule>
  </conditionalFormatting>
  <conditionalFormatting sqref="F72:G72">
    <cfRule type="cellIs" dxfId="9876" priority="206" operator="lessThan">
      <formula>0</formula>
    </cfRule>
  </conditionalFormatting>
  <conditionalFormatting sqref="F72:G72">
    <cfRule type="cellIs" dxfId="9875" priority="204" operator="lessThan">
      <formula>0</formula>
    </cfRule>
  </conditionalFormatting>
  <conditionalFormatting sqref="F72:G72">
    <cfRule type="cellIs" dxfId="9874" priority="205" operator="lessThan">
      <formula>0</formula>
    </cfRule>
  </conditionalFormatting>
  <conditionalFormatting sqref="F72:G72">
    <cfRule type="cellIs" dxfId="9873" priority="203" operator="lessThan">
      <formula>0</formula>
    </cfRule>
  </conditionalFormatting>
  <conditionalFormatting sqref="F72:G72">
    <cfRule type="cellIs" dxfId="9872" priority="202" operator="lessThan">
      <formula>0</formula>
    </cfRule>
  </conditionalFormatting>
  <conditionalFormatting sqref="F72:G72">
    <cfRule type="cellIs" dxfId="9871" priority="200" operator="lessThan">
      <formula>0</formula>
    </cfRule>
  </conditionalFormatting>
  <conditionalFormatting sqref="F72:G72">
    <cfRule type="cellIs" dxfId="9870" priority="201" operator="lessThan">
      <formula>0</formula>
    </cfRule>
  </conditionalFormatting>
  <conditionalFormatting sqref="F72:G72">
    <cfRule type="cellIs" dxfId="9869" priority="199" operator="lessThan">
      <formula>0</formula>
    </cfRule>
  </conditionalFormatting>
  <conditionalFormatting sqref="F72:G72">
    <cfRule type="cellIs" dxfId="9868" priority="198" operator="lessThan">
      <formula>0</formula>
    </cfRule>
  </conditionalFormatting>
  <conditionalFormatting sqref="F72:G72">
    <cfRule type="cellIs" dxfId="9867" priority="197" operator="lessThan">
      <formula>0</formula>
    </cfRule>
  </conditionalFormatting>
  <conditionalFormatting sqref="F72:G72">
    <cfRule type="cellIs" dxfId="9866" priority="238" operator="lessThan">
      <formula>0</formula>
    </cfRule>
  </conditionalFormatting>
  <conditionalFormatting sqref="F72:G72">
    <cfRule type="cellIs" dxfId="9865" priority="237" operator="lessThan">
      <formula>0</formula>
    </cfRule>
  </conditionalFormatting>
  <conditionalFormatting sqref="F72:G72">
    <cfRule type="cellIs" dxfId="9864" priority="236" operator="lessThan">
      <formula>0</formula>
    </cfRule>
  </conditionalFormatting>
  <conditionalFormatting sqref="F72:G72">
    <cfRule type="cellIs" dxfId="9863" priority="235" operator="lessThan">
      <formula>0</formula>
    </cfRule>
  </conditionalFormatting>
  <conditionalFormatting sqref="F72:G72">
    <cfRule type="cellIs" dxfId="9862" priority="234" operator="lessThan">
      <formula>0</formula>
    </cfRule>
  </conditionalFormatting>
  <conditionalFormatting sqref="F72:G72">
    <cfRule type="cellIs" dxfId="9861" priority="233" operator="lessThan">
      <formula>0</formula>
    </cfRule>
  </conditionalFormatting>
  <conditionalFormatting sqref="F72:G72">
    <cfRule type="cellIs" dxfId="9860" priority="232" operator="lessThan">
      <formula>0</formula>
    </cfRule>
  </conditionalFormatting>
  <conditionalFormatting sqref="F72:G72">
    <cfRule type="cellIs" dxfId="9859" priority="229" operator="lessThan">
      <formula>0</formula>
    </cfRule>
  </conditionalFormatting>
  <conditionalFormatting sqref="F72:G72">
    <cfRule type="cellIs" dxfId="9858" priority="228" operator="lessThan">
      <formula>0</formula>
    </cfRule>
  </conditionalFormatting>
  <conditionalFormatting sqref="F72:G72">
    <cfRule type="cellIs" dxfId="9857" priority="231" operator="lessThan">
      <formula>0</formula>
    </cfRule>
  </conditionalFormatting>
  <conditionalFormatting sqref="F72:G72">
    <cfRule type="cellIs" dxfId="9856" priority="230" operator="lessThan">
      <formula>0</formula>
    </cfRule>
  </conditionalFormatting>
  <conditionalFormatting sqref="F72:G72">
    <cfRule type="cellIs" dxfId="9855" priority="227" operator="lessThan">
      <formula>0</formula>
    </cfRule>
  </conditionalFormatting>
  <conditionalFormatting sqref="F72:G72">
    <cfRule type="cellIs" dxfId="9854" priority="226" operator="lessThan">
      <formula>0</formula>
    </cfRule>
  </conditionalFormatting>
  <conditionalFormatting sqref="F72:G72">
    <cfRule type="cellIs" dxfId="9853" priority="225" operator="lessThan">
      <formula>0</formula>
    </cfRule>
  </conditionalFormatting>
  <conditionalFormatting sqref="F72:G72">
    <cfRule type="cellIs" dxfId="9852" priority="224" operator="lessThan">
      <formula>0</formula>
    </cfRule>
  </conditionalFormatting>
  <conditionalFormatting sqref="F72:G72">
    <cfRule type="cellIs" dxfId="9851" priority="223" operator="lessThan">
      <formula>0</formula>
    </cfRule>
  </conditionalFormatting>
  <conditionalFormatting sqref="F72:G72">
    <cfRule type="cellIs" dxfId="9850" priority="222" operator="lessThan">
      <formula>0</formula>
    </cfRule>
  </conditionalFormatting>
  <conditionalFormatting sqref="F72:G72">
    <cfRule type="cellIs" dxfId="9849" priority="221" operator="lessThan">
      <formula>0</formula>
    </cfRule>
  </conditionalFormatting>
  <conditionalFormatting sqref="F72:G72">
    <cfRule type="cellIs" dxfId="9848" priority="216" operator="lessThan">
      <formula>0</formula>
    </cfRule>
  </conditionalFormatting>
  <conditionalFormatting sqref="F72:G72">
    <cfRule type="cellIs" dxfId="9847" priority="215" operator="lessThan">
      <formula>0</formula>
    </cfRule>
  </conditionalFormatting>
  <conditionalFormatting sqref="F72:G72">
    <cfRule type="cellIs" dxfId="9846" priority="213" operator="lessThan">
      <formula>0</formula>
    </cfRule>
  </conditionalFormatting>
  <conditionalFormatting sqref="F72:G72">
    <cfRule type="cellIs" dxfId="9845" priority="214" operator="lessThan">
      <formula>0</formula>
    </cfRule>
  </conditionalFormatting>
  <conditionalFormatting sqref="F72:G72">
    <cfRule type="cellIs" dxfId="9844" priority="212" operator="lessThan">
      <formula>0</formula>
    </cfRule>
  </conditionalFormatting>
  <conditionalFormatting sqref="C35:D36">
    <cfRule type="cellIs" dxfId="9843" priority="1988" operator="lessThan">
      <formula>0</formula>
    </cfRule>
  </conditionalFormatting>
  <conditionalFormatting sqref="C37:D37">
    <cfRule type="cellIs" dxfId="9842" priority="1987" operator="lessThan">
      <formula>0</formula>
    </cfRule>
  </conditionalFormatting>
  <conditionalFormatting sqref="C38:D38">
    <cfRule type="cellIs" dxfId="9841" priority="1986" operator="lessThan">
      <formula>0</formula>
    </cfRule>
  </conditionalFormatting>
  <conditionalFormatting sqref="C39:D39">
    <cfRule type="cellIs" dxfId="9840" priority="1985" operator="lessThan">
      <formula>0</formula>
    </cfRule>
  </conditionalFormatting>
  <conditionalFormatting sqref="F53:G53">
    <cfRule type="cellIs" dxfId="9839" priority="1984" operator="lessThan">
      <formula>0</formula>
    </cfRule>
  </conditionalFormatting>
  <conditionalFormatting sqref="F53:G53">
    <cfRule type="cellIs" dxfId="9838" priority="1983" operator="lessThan">
      <formula>0</formula>
    </cfRule>
  </conditionalFormatting>
  <conditionalFormatting sqref="F53:G53">
    <cfRule type="cellIs" dxfId="9837" priority="1982" operator="lessThan">
      <formula>0</formula>
    </cfRule>
  </conditionalFormatting>
  <conditionalFormatting sqref="F53:G53">
    <cfRule type="cellIs" dxfId="9836" priority="1980" operator="lessThan">
      <formula>0</formula>
    </cfRule>
  </conditionalFormatting>
  <conditionalFormatting sqref="F53:G53">
    <cfRule type="cellIs" dxfId="9835" priority="1981" operator="lessThan">
      <formula>0</formula>
    </cfRule>
  </conditionalFormatting>
  <conditionalFormatting sqref="F53:G53">
    <cfRule type="cellIs" dxfId="9834" priority="1979" operator="lessThan">
      <formula>0</formula>
    </cfRule>
  </conditionalFormatting>
  <conditionalFormatting sqref="F53:G53">
    <cfRule type="cellIs" dxfId="9833" priority="1978" operator="lessThan">
      <formula>0</formula>
    </cfRule>
  </conditionalFormatting>
  <conditionalFormatting sqref="F53:G53">
    <cfRule type="cellIs" dxfId="9832" priority="1977" operator="lessThan">
      <formula>0</formula>
    </cfRule>
  </conditionalFormatting>
  <conditionalFormatting sqref="F53:G53">
    <cfRule type="cellIs" dxfId="9831" priority="1976" operator="lessThan">
      <formula>0</formula>
    </cfRule>
  </conditionalFormatting>
  <conditionalFormatting sqref="F53:G53">
    <cfRule type="cellIs" dxfId="9830" priority="1975" operator="lessThan">
      <formula>0</formula>
    </cfRule>
  </conditionalFormatting>
  <conditionalFormatting sqref="F53:G53">
    <cfRule type="cellIs" dxfId="9829" priority="1974" operator="lessThan">
      <formula>0</formula>
    </cfRule>
  </conditionalFormatting>
  <conditionalFormatting sqref="F53:G53">
    <cfRule type="cellIs" dxfId="9828" priority="1971" operator="lessThan">
      <formula>0</formula>
    </cfRule>
  </conditionalFormatting>
  <conditionalFormatting sqref="F53:G53">
    <cfRule type="cellIs" dxfId="9827" priority="1970" operator="lessThan">
      <formula>0</formula>
    </cfRule>
  </conditionalFormatting>
  <conditionalFormatting sqref="F53:G53">
    <cfRule type="cellIs" dxfId="9826" priority="1973" operator="lessThan">
      <formula>0</formula>
    </cfRule>
  </conditionalFormatting>
  <conditionalFormatting sqref="F53:G53">
    <cfRule type="cellIs" dxfId="9825" priority="1972" operator="lessThan">
      <formula>0</formula>
    </cfRule>
  </conditionalFormatting>
  <conditionalFormatting sqref="F53:G53">
    <cfRule type="cellIs" dxfId="9824" priority="1969" operator="lessThan">
      <formula>0</formula>
    </cfRule>
  </conditionalFormatting>
  <conditionalFormatting sqref="F53:G53">
    <cfRule type="cellIs" dxfId="9823" priority="1968" operator="lessThan">
      <formula>0</formula>
    </cfRule>
  </conditionalFormatting>
  <conditionalFormatting sqref="F53:G53">
    <cfRule type="cellIs" dxfId="9822" priority="1967" operator="lessThan">
      <formula>0</formula>
    </cfRule>
  </conditionalFormatting>
  <conditionalFormatting sqref="F53:G53">
    <cfRule type="cellIs" dxfId="9821" priority="1966" operator="lessThan">
      <formula>0</formula>
    </cfRule>
  </conditionalFormatting>
  <conditionalFormatting sqref="F53:G53">
    <cfRule type="cellIs" dxfId="9820" priority="1965" operator="lessThan">
      <formula>0</formula>
    </cfRule>
  </conditionalFormatting>
  <conditionalFormatting sqref="F53:G53">
    <cfRule type="cellIs" dxfId="9819" priority="1964" operator="lessThan">
      <formula>0</formula>
    </cfRule>
  </conditionalFormatting>
  <conditionalFormatting sqref="F53:G53">
    <cfRule type="cellIs" dxfId="9818" priority="1963" operator="lessThan">
      <formula>0</formula>
    </cfRule>
  </conditionalFormatting>
  <conditionalFormatting sqref="F53:G53">
    <cfRule type="cellIs" dxfId="9817" priority="1944" operator="lessThan">
      <formula>0</formula>
    </cfRule>
  </conditionalFormatting>
  <conditionalFormatting sqref="F53:G53">
    <cfRule type="cellIs" dxfId="9816" priority="1942" operator="lessThan">
      <formula>0</formula>
    </cfRule>
  </conditionalFormatting>
  <conditionalFormatting sqref="F53:G53">
    <cfRule type="cellIs" dxfId="9815" priority="1943" operator="lessThan">
      <formula>0</formula>
    </cfRule>
  </conditionalFormatting>
  <conditionalFormatting sqref="F53:G53">
    <cfRule type="cellIs" dxfId="9814" priority="1941" operator="lessThan">
      <formula>0</formula>
    </cfRule>
  </conditionalFormatting>
  <conditionalFormatting sqref="F53:G53">
    <cfRule type="cellIs" dxfId="9813" priority="1935" operator="lessThan">
      <formula>0</formula>
    </cfRule>
  </conditionalFormatting>
  <conditionalFormatting sqref="F53:G53">
    <cfRule type="cellIs" dxfId="9812" priority="1933" operator="lessThan">
      <formula>0</formula>
    </cfRule>
  </conditionalFormatting>
  <conditionalFormatting sqref="F53:G53">
    <cfRule type="cellIs" dxfId="9811" priority="1934" operator="lessThan">
      <formula>0</formula>
    </cfRule>
  </conditionalFormatting>
  <conditionalFormatting sqref="F53:G53">
    <cfRule type="cellIs" dxfId="9810" priority="1932" operator="lessThan">
      <formula>0</formula>
    </cfRule>
  </conditionalFormatting>
  <conditionalFormatting sqref="F53:G53">
    <cfRule type="cellIs" dxfId="9809" priority="1931" operator="lessThan">
      <formula>0</formula>
    </cfRule>
  </conditionalFormatting>
  <conditionalFormatting sqref="F53:G53">
    <cfRule type="cellIs" dxfId="9808" priority="1930" operator="lessThan">
      <formula>0</formula>
    </cfRule>
  </conditionalFormatting>
  <conditionalFormatting sqref="F53:G53">
    <cfRule type="cellIs" dxfId="9807" priority="1928" operator="lessThan">
      <formula>0</formula>
    </cfRule>
  </conditionalFormatting>
  <conditionalFormatting sqref="F53:G53">
    <cfRule type="cellIs" dxfId="9806" priority="1929" operator="lessThan">
      <formula>0</formula>
    </cfRule>
  </conditionalFormatting>
  <conditionalFormatting sqref="F53:G53">
    <cfRule type="cellIs" dxfId="9805" priority="1927" operator="lessThan">
      <formula>0</formula>
    </cfRule>
  </conditionalFormatting>
  <conditionalFormatting sqref="F53:G53">
    <cfRule type="cellIs" dxfId="9804" priority="1926" operator="lessThan">
      <formula>0</formula>
    </cfRule>
  </conditionalFormatting>
  <conditionalFormatting sqref="F53:G53">
    <cfRule type="cellIs" dxfId="9803" priority="1924" operator="lessThan">
      <formula>0</formula>
    </cfRule>
  </conditionalFormatting>
  <conditionalFormatting sqref="F53:G53">
    <cfRule type="cellIs" dxfId="9802" priority="1925" operator="lessThan">
      <formula>0</formula>
    </cfRule>
  </conditionalFormatting>
  <conditionalFormatting sqref="F53:G53">
    <cfRule type="cellIs" dxfId="9801" priority="1923" operator="lessThan">
      <formula>0</formula>
    </cfRule>
  </conditionalFormatting>
  <conditionalFormatting sqref="F53:G53">
    <cfRule type="cellIs" dxfId="9800" priority="1922" operator="lessThan">
      <formula>0</formula>
    </cfRule>
  </conditionalFormatting>
  <conditionalFormatting sqref="F53:G53">
    <cfRule type="cellIs" dxfId="9799" priority="1921" operator="lessThan">
      <formula>0</formula>
    </cfRule>
  </conditionalFormatting>
  <conditionalFormatting sqref="F53:G53">
    <cfRule type="cellIs" dxfId="9798" priority="1962" operator="lessThan">
      <formula>0</formula>
    </cfRule>
  </conditionalFormatting>
  <conditionalFormatting sqref="F53:G53">
    <cfRule type="cellIs" dxfId="9797" priority="1961" operator="lessThan">
      <formula>0</formula>
    </cfRule>
  </conditionalFormatting>
  <conditionalFormatting sqref="F53:G53">
    <cfRule type="cellIs" dxfId="9796" priority="1960" operator="lessThan">
      <formula>0</formula>
    </cfRule>
  </conditionalFormatting>
  <conditionalFormatting sqref="F53:G53">
    <cfRule type="cellIs" dxfId="9795" priority="1959" operator="lessThan">
      <formula>0</formula>
    </cfRule>
  </conditionalFormatting>
  <conditionalFormatting sqref="F53:G53">
    <cfRule type="cellIs" dxfId="9794" priority="1958" operator="lessThan">
      <formula>0</formula>
    </cfRule>
  </conditionalFormatting>
  <conditionalFormatting sqref="F53:G53">
    <cfRule type="cellIs" dxfId="9793" priority="1957" operator="lessThan">
      <formula>0</formula>
    </cfRule>
  </conditionalFormatting>
  <conditionalFormatting sqref="F53:G53">
    <cfRule type="cellIs" dxfId="9792" priority="1956" operator="lessThan">
      <formula>0</formula>
    </cfRule>
  </conditionalFormatting>
  <conditionalFormatting sqref="F53:G53">
    <cfRule type="cellIs" dxfId="9791" priority="1953" operator="lessThan">
      <formula>0</formula>
    </cfRule>
  </conditionalFormatting>
  <conditionalFormatting sqref="F53:G53">
    <cfRule type="cellIs" dxfId="9790" priority="1952" operator="lessThan">
      <formula>0</formula>
    </cfRule>
  </conditionalFormatting>
  <conditionalFormatting sqref="F53:G53">
    <cfRule type="cellIs" dxfId="9789" priority="1955" operator="lessThan">
      <formula>0</formula>
    </cfRule>
  </conditionalFormatting>
  <conditionalFormatting sqref="F53:G53">
    <cfRule type="cellIs" dxfId="9788" priority="1954" operator="lessThan">
      <formula>0</formula>
    </cfRule>
  </conditionalFormatting>
  <conditionalFormatting sqref="F53:G53">
    <cfRule type="cellIs" dxfId="9787" priority="1951" operator="lessThan">
      <formula>0</formula>
    </cfRule>
  </conditionalFormatting>
  <conditionalFormatting sqref="F53:G53">
    <cfRule type="cellIs" dxfId="9786" priority="1950" operator="lessThan">
      <formula>0</formula>
    </cfRule>
  </conditionalFormatting>
  <conditionalFormatting sqref="F53:G53">
    <cfRule type="cellIs" dxfId="9785" priority="1949" operator="lessThan">
      <formula>0</formula>
    </cfRule>
  </conditionalFormatting>
  <conditionalFormatting sqref="F53:G53">
    <cfRule type="cellIs" dxfId="9784" priority="1948" operator="lessThan">
      <formula>0</formula>
    </cfRule>
  </conditionalFormatting>
  <conditionalFormatting sqref="F53:G53">
    <cfRule type="cellIs" dxfId="9783" priority="1947" operator="lessThan">
      <formula>0</formula>
    </cfRule>
  </conditionalFormatting>
  <conditionalFormatting sqref="F53:G53">
    <cfRule type="cellIs" dxfId="9782" priority="1946" operator="lessThan">
      <formula>0</formula>
    </cfRule>
  </conditionalFormatting>
  <conditionalFormatting sqref="F53:G53">
    <cfRule type="cellIs" dxfId="9781" priority="1945" operator="lessThan">
      <formula>0</formula>
    </cfRule>
  </conditionalFormatting>
  <conditionalFormatting sqref="F53:G53">
    <cfRule type="cellIs" dxfId="9780" priority="1940" operator="lessThan">
      <formula>0</formula>
    </cfRule>
  </conditionalFormatting>
  <conditionalFormatting sqref="F53:G53">
    <cfRule type="cellIs" dxfId="9779" priority="1939" operator="lessThan">
      <formula>0</formula>
    </cfRule>
  </conditionalFormatting>
  <conditionalFormatting sqref="F53:G53">
    <cfRule type="cellIs" dxfId="9778" priority="1937" operator="lessThan">
      <formula>0</formula>
    </cfRule>
  </conditionalFormatting>
  <conditionalFormatting sqref="F53:G53">
    <cfRule type="cellIs" dxfId="9777" priority="1938" operator="lessThan">
      <formula>0</formula>
    </cfRule>
  </conditionalFormatting>
  <conditionalFormatting sqref="F53:G53">
    <cfRule type="cellIs" dxfId="9776" priority="1936" operator="lessThan">
      <formula>0</formula>
    </cfRule>
  </conditionalFormatting>
  <conditionalFormatting sqref="F75:G75">
    <cfRule type="cellIs" dxfId="9775" priority="1920" operator="lessThan">
      <formula>0</formula>
    </cfRule>
  </conditionalFormatting>
  <conditionalFormatting sqref="F75:G75">
    <cfRule type="cellIs" dxfId="9774" priority="1919" operator="lessThan">
      <formula>0</formula>
    </cfRule>
  </conditionalFormatting>
  <conditionalFormatting sqref="F75:G75">
    <cfRule type="cellIs" dxfId="9773" priority="1918" operator="lessThan">
      <formula>0</formula>
    </cfRule>
  </conditionalFormatting>
  <conditionalFormatting sqref="F75:G75">
    <cfRule type="cellIs" dxfId="9772" priority="1916" operator="lessThan">
      <formula>0</formula>
    </cfRule>
  </conditionalFormatting>
  <conditionalFormatting sqref="F75:G75">
    <cfRule type="cellIs" dxfId="9771" priority="1917" operator="lessThan">
      <formula>0</formula>
    </cfRule>
  </conditionalFormatting>
  <conditionalFormatting sqref="F75:G75">
    <cfRule type="cellIs" dxfId="9770" priority="1915" operator="lessThan">
      <formula>0</formula>
    </cfRule>
  </conditionalFormatting>
  <conditionalFormatting sqref="F75:G75">
    <cfRule type="cellIs" dxfId="9769" priority="1914" operator="lessThan">
      <formula>0</formula>
    </cfRule>
  </conditionalFormatting>
  <conditionalFormatting sqref="F75:G75">
    <cfRule type="cellIs" dxfId="9768" priority="1913" operator="lessThan">
      <formula>0</formula>
    </cfRule>
  </conditionalFormatting>
  <conditionalFormatting sqref="F75:G75">
    <cfRule type="cellIs" dxfId="9767" priority="1912" operator="lessThan">
      <formula>0</formula>
    </cfRule>
  </conditionalFormatting>
  <conditionalFormatting sqref="F75:G75">
    <cfRule type="cellIs" dxfId="9766" priority="1911" operator="lessThan">
      <formula>0</formula>
    </cfRule>
  </conditionalFormatting>
  <conditionalFormatting sqref="F75:G75">
    <cfRule type="cellIs" dxfId="9765" priority="1910" operator="lessThan">
      <formula>0</formula>
    </cfRule>
  </conditionalFormatting>
  <conditionalFormatting sqref="F75:G75">
    <cfRule type="cellIs" dxfId="9764" priority="1907" operator="lessThan">
      <formula>0</formula>
    </cfRule>
  </conditionalFormatting>
  <conditionalFormatting sqref="F75:G75">
    <cfRule type="cellIs" dxfId="9763" priority="1906" operator="lessThan">
      <formula>0</formula>
    </cfRule>
  </conditionalFormatting>
  <conditionalFormatting sqref="F75:G75">
    <cfRule type="cellIs" dxfId="9762" priority="1909" operator="lessThan">
      <formula>0</formula>
    </cfRule>
  </conditionalFormatting>
  <conditionalFormatting sqref="F75:G75">
    <cfRule type="cellIs" dxfId="9761" priority="1908" operator="lessThan">
      <formula>0</formula>
    </cfRule>
  </conditionalFormatting>
  <conditionalFormatting sqref="F75:G75">
    <cfRule type="cellIs" dxfId="9760" priority="1905" operator="lessThan">
      <formula>0</formula>
    </cfRule>
  </conditionalFormatting>
  <conditionalFormatting sqref="F75:G75">
    <cfRule type="cellIs" dxfId="9759" priority="1904" operator="lessThan">
      <formula>0</formula>
    </cfRule>
  </conditionalFormatting>
  <conditionalFormatting sqref="F75:G75">
    <cfRule type="cellIs" dxfId="9758" priority="1903" operator="lessThan">
      <formula>0</formula>
    </cfRule>
  </conditionalFormatting>
  <conditionalFormatting sqref="F75:G75">
    <cfRule type="cellIs" dxfId="9757" priority="1902" operator="lessThan">
      <formula>0</formula>
    </cfRule>
  </conditionalFormatting>
  <conditionalFormatting sqref="F75:G75">
    <cfRule type="cellIs" dxfId="9756" priority="1901" operator="lessThan">
      <formula>0</formula>
    </cfRule>
  </conditionalFormatting>
  <conditionalFormatting sqref="F75:G75">
    <cfRule type="cellIs" dxfId="9755" priority="1900" operator="lessThan">
      <formula>0</formula>
    </cfRule>
  </conditionalFormatting>
  <conditionalFormatting sqref="F75:G75">
    <cfRule type="cellIs" dxfId="9754" priority="1899" operator="lessThan">
      <formula>0</formula>
    </cfRule>
  </conditionalFormatting>
  <conditionalFormatting sqref="F75:G75">
    <cfRule type="cellIs" dxfId="9753" priority="1880" operator="lessThan">
      <formula>0</formula>
    </cfRule>
  </conditionalFormatting>
  <conditionalFormatting sqref="F75:G75">
    <cfRule type="cellIs" dxfId="9752" priority="1878" operator="lessThan">
      <formula>0</formula>
    </cfRule>
  </conditionalFormatting>
  <conditionalFormatting sqref="F75:G75">
    <cfRule type="cellIs" dxfId="9751" priority="1879" operator="lessThan">
      <formula>0</formula>
    </cfRule>
  </conditionalFormatting>
  <conditionalFormatting sqref="F75:G75">
    <cfRule type="cellIs" dxfId="9750" priority="1877" operator="lessThan">
      <formula>0</formula>
    </cfRule>
  </conditionalFormatting>
  <conditionalFormatting sqref="F75:G75">
    <cfRule type="cellIs" dxfId="9749" priority="1871" operator="lessThan">
      <formula>0</formula>
    </cfRule>
  </conditionalFormatting>
  <conditionalFormatting sqref="F75:G75">
    <cfRule type="cellIs" dxfId="9748" priority="1869" operator="lessThan">
      <formula>0</formula>
    </cfRule>
  </conditionalFormatting>
  <conditionalFormatting sqref="F75:G75">
    <cfRule type="cellIs" dxfId="9747" priority="1870" operator="lessThan">
      <formula>0</formula>
    </cfRule>
  </conditionalFormatting>
  <conditionalFormatting sqref="F75:G75">
    <cfRule type="cellIs" dxfId="9746" priority="1868" operator="lessThan">
      <formula>0</formula>
    </cfRule>
  </conditionalFormatting>
  <conditionalFormatting sqref="F75:G75">
    <cfRule type="cellIs" dxfId="9745" priority="1867" operator="lessThan">
      <formula>0</formula>
    </cfRule>
  </conditionalFormatting>
  <conditionalFormatting sqref="F75:G75">
    <cfRule type="cellIs" dxfId="9744" priority="1866" operator="lessThan">
      <formula>0</formula>
    </cfRule>
  </conditionalFormatting>
  <conditionalFormatting sqref="F75:G75">
    <cfRule type="cellIs" dxfId="9743" priority="1864" operator="lessThan">
      <formula>0</formula>
    </cfRule>
  </conditionalFormatting>
  <conditionalFormatting sqref="F75:G75">
    <cfRule type="cellIs" dxfId="9742" priority="1865" operator="lessThan">
      <formula>0</formula>
    </cfRule>
  </conditionalFormatting>
  <conditionalFormatting sqref="F75:G75">
    <cfRule type="cellIs" dxfId="9741" priority="1863" operator="lessThan">
      <formula>0</formula>
    </cfRule>
  </conditionalFormatting>
  <conditionalFormatting sqref="F75:G75">
    <cfRule type="cellIs" dxfId="9740" priority="1862" operator="lessThan">
      <formula>0</formula>
    </cfRule>
  </conditionalFormatting>
  <conditionalFormatting sqref="F75:G75">
    <cfRule type="cellIs" dxfId="9739" priority="1860" operator="lessThan">
      <formula>0</formula>
    </cfRule>
  </conditionalFormatting>
  <conditionalFormatting sqref="F75:G75">
    <cfRule type="cellIs" dxfId="9738" priority="1861" operator="lessThan">
      <formula>0</formula>
    </cfRule>
  </conditionalFormatting>
  <conditionalFormatting sqref="F75:G75">
    <cfRule type="cellIs" dxfId="9737" priority="1859" operator="lessThan">
      <formula>0</formula>
    </cfRule>
  </conditionalFormatting>
  <conditionalFormatting sqref="F75:G75">
    <cfRule type="cellIs" dxfId="9736" priority="1858" operator="lessThan">
      <formula>0</formula>
    </cfRule>
  </conditionalFormatting>
  <conditionalFormatting sqref="F75:G75">
    <cfRule type="cellIs" dxfId="9735" priority="1857" operator="lessThan">
      <formula>0</formula>
    </cfRule>
  </conditionalFormatting>
  <conditionalFormatting sqref="F75:G75">
    <cfRule type="cellIs" dxfId="9734" priority="1898" operator="lessThan">
      <formula>0</formula>
    </cfRule>
  </conditionalFormatting>
  <conditionalFormatting sqref="F75:G75">
    <cfRule type="cellIs" dxfId="9733" priority="1897" operator="lessThan">
      <formula>0</formula>
    </cfRule>
  </conditionalFormatting>
  <conditionalFormatting sqref="F75:G75">
    <cfRule type="cellIs" dxfId="9732" priority="1896" operator="lessThan">
      <formula>0</formula>
    </cfRule>
  </conditionalFormatting>
  <conditionalFormatting sqref="F75:G75">
    <cfRule type="cellIs" dxfId="9731" priority="1895" operator="lessThan">
      <formula>0</formula>
    </cfRule>
  </conditionalFormatting>
  <conditionalFormatting sqref="F75:G75">
    <cfRule type="cellIs" dxfId="9730" priority="1894" operator="lessThan">
      <formula>0</formula>
    </cfRule>
  </conditionalFormatting>
  <conditionalFormatting sqref="F75:G75">
    <cfRule type="cellIs" dxfId="9729" priority="1893" operator="lessThan">
      <formula>0</formula>
    </cfRule>
  </conditionalFormatting>
  <conditionalFormatting sqref="F75:G75">
    <cfRule type="cellIs" dxfId="9728" priority="1892" operator="lessThan">
      <formula>0</formula>
    </cfRule>
  </conditionalFormatting>
  <conditionalFormatting sqref="F75:G75">
    <cfRule type="cellIs" dxfId="9727" priority="1889" operator="lessThan">
      <formula>0</formula>
    </cfRule>
  </conditionalFormatting>
  <conditionalFormatting sqref="F75:G75">
    <cfRule type="cellIs" dxfId="9726" priority="1888" operator="lessThan">
      <formula>0</formula>
    </cfRule>
  </conditionalFormatting>
  <conditionalFormatting sqref="F75:G75">
    <cfRule type="cellIs" dxfId="9725" priority="1891" operator="lessThan">
      <formula>0</formula>
    </cfRule>
  </conditionalFormatting>
  <conditionalFormatting sqref="F75:G75">
    <cfRule type="cellIs" dxfId="9724" priority="1890" operator="lessThan">
      <formula>0</formula>
    </cfRule>
  </conditionalFormatting>
  <conditionalFormatting sqref="F75:G75">
    <cfRule type="cellIs" dxfId="9723" priority="1887" operator="lessThan">
      <formula>0</formula>
    </cfRule>
  </conditionalFormatting>
  <conditionalFormatting sqref="F75:G75">
    <cfRule type="cellIs" dxfId="9722" priority="1886" operator="lessThan">
      <formula>0</formula>
    </cfRule>
  </conditionalFormatting>
  <conditionalFormatting sqref="F75:G75">
    <cfRule type="cellIs" dxfId="9721" priority="1885" operator="lessThan">
      <formula>0</formula>
    </cfRule>
  </conditionalFormatting>
  <conditionalFormatting sqref="F75:G75">
    <cfRule type="cellIs" dxfId="9720" priority="1884" operator="lessThan">
      <formula>0</formula>
    </cfRule>
  </conditionalFormatting>
  <conditionalFormatting sqref="F75:G75">
    <cfRule type="cellIs" dxfId="9719" priority="1883" operator="lessThan">
      <formula>0</formula>
    </cfRule>
  </conditionalFormatting>
  <conditionalFormatting sqref="F75:G75">
    <cfRule type="cellIs" dxfId="9718" priority="1882" operator="lessThan">
      <formula>0</formula>
    </cfRule>
  </conditionalFormatting>
  <conditionalFormatting sqref="F75:G75">
    <cfRule type="cellIs" dxfId="9717" priority="1881" operator="lessThan">
      <formula>0</formula>
    </cfRule>
  </conditionalFormatting>
  <conditionalFormatting sqref="F75:G75">
    <cfRule type="cellIs" dxfId="9716" priority="1876" operator="lessThan">
      <formula>0</formula>
    </cfRule>
  </conditionalFormatting>
  <conditionalFormatting sqref="F75:G75">
    <cfRule type="cellIs" dxfId="9715" priority="1875" operator="lessThan">
      <formula>0</formula>
    </cfRule>
  </conditionalFormatting>
  <conditionalFormatting sqref="F75:G75">
    <cfRule type="cellIs" dxfId="9714" priority="1873" operator="lessThan">
      <formula>0</formula>
    </cfRule>
  </conditionalFormatting>
  <conditionalFormatting sqref="F75:G75">
    <cfRule type="cellIs" dxfId="9713" priority="1874" operator="lessThan">
      <formula>0</formula>
    </cfRule>
  </conditionalFormatting>
  <conditionalFormatting sqref="F75:G75">
    <cfRule type="cellIs" dxfId="9712" priority="1872" operator="lessThan">
      <formula>0</formula>
    </cfRule>
  </conditionalFormatting>
  <conditionalFormatting sqref="F76:G76">
    <cfRule type="cellIs" dxfId="9711" priority="1856" operator="lessThan">
      <formula>0</formula>
    </cfRule>
  </conditionalFormatting>
  <conditionalFormatting sqref="F76:G76">
    <cfRule type="cellIs" dxfId="9710" priority="1855" operator="lessThan">
      <formula>0</formula>
    </cfRule>
  </conditionalFormatting>
  <conditionalFormatting sqref="F76:G76">
    <cfRule type="cellIs" dxfId="9709" priority="1854" operator="lessThan">
      <formula>0</formula>
    </cfRule>
  </conditionalFormatting>
  <conditionalFormatting sqref="F76:G76">
    <cfRule type="cellIs" dxfId="9708" priority="1852" operator="lessThan">
      <formula>0</formula>
    </cfRule>
  </conditionalFormatting>
  <conditionalFormatting sqref="F76:G76">
    <cfRule type="cellIs" dxfId="9707" priority="1853" operator="lessThan">
      <formula>0</formula>
    </cfRule>
  </conditionalFormatting>
  <conditionalFormatting sqref="F76:G76">
    <cfRule type="cellIs" dxfId="9706" priority="1851" operator="lessThan">
      <formula>0</formula>
    </cfRule>
  </conditionalFormatting>
  <conditionalFormatting sqref="F76:G76">
    <cfRule type="cellIs" dxfId="9705" priority="1850" operator="lessThan">
      <formula>0</formula>
    </cfRule>
  </conditionalFormatting>
  <conditionalFormatting sqref="F76:G76">
    <cfRule type="cellIs" dxfId="9704" priority="1849" operator="lessThan">
      <formula>0</formula>
    </cfRule>
  </conditionalFormatting>
  <conditionalFormatting sqref="F76:G76">
    <cfRule type="cellIs" dxfId="9703" priority="1848" operator="lessThan">
      <formula>0</formula>
    </cfRule>
  </conditionalFormatting>
  <conditionalFormatting sqref="F76:G76">
    <cfRule type="cellIs" dxfId="9702" priority="1847" operator="lessThan">
      <formula>0</formula>
    </cfRule>
  </conditionalFormatting>
  <conditionalFormatting sqref="F76:G76">
    <cfRule type="cellIs" dxfId="9701" priority="1846" operator="lessThan">
      <formula>0</formula>
    </cfRule>
  </conditionalFormatting>
  <conditionalFormatting sqref="F76:G76">
    <cfRule type="cellIs" dxfId="9700" priority="1843" operator="lessThan">
      <formula>0</formula>
    </cfRule>
  </conditionalFormatting>
  <conditionalFormatting sqref="F76:G76">
    <cfRule type="cellIs" dxfId="9699" priority="1842" operator="lessThan">
      <formula>0</formula>
    </cfRule>
  </conditionalFormatting>
  <conditionalFormatting sqref="F76:G76">
    <cfRule type="cellIs" dxfId="9698" priority="1845" operator="lessThan">
      <formula>0</formula>
    </cfRule>
  </conditionalFormatting>
  <conditionalFormatting sqref="F76:G76">
    <cfRule type="cellIs" dxfId="9697" priority="1844" operator="lessThan">
      <formula>0</formula>
    </cfRule>
  </conditionalFormatting>
  <conditionalFormatting sqref="F76:G76">
    <cfRule type="cellIs" dxfId="9696" priority="1841" operator="lessThan">
      <formula>0</formula>
    </cfRule>
  </conditionalFormatting>
  <conditionalFormatting sqref="F76:G76">
    <cfRule type="cellIs" dxfId="9695" priority="1840" operator="lessThan">
      <formula>0</formula>
    </cfRule>
  </conditionalFormatting>
  <conditionalFormatting sqref="F76:G76">
    <cfRule type="cellIs" dxfId="9694" priority="1839" operator="lessThan">
      <formula>0</formula>
    </cfRule>
  </conditionalFormatting>
  <conditionalFormatting sqref="F76:G76">
    <cfRule type="cellIs" dxfId="9693" priority="1838" operator="lessThan">
      <formula>0</formula>
    </cfRule>
  </conditionalFormatting>
  <conditionalFormatting sqref="F76:G76">
    <cfRule type="cellIs" dxfId="9692" priority="1837" operator="lessThan">
      <formula>0</formula>
    </cfRule>
  </conditionalFormatting>
  <conditionalFormatting sqref="F76:G76">
    <cfRule type="cellIs" dxfId="9691" priority="1836" operator="lessThan">
      <formula>0</formula>
    </cfRule>
  </conditionalFormatting>
  <conditionalFormatting sqref="F76:G76">
    <cfRule type="cellIs" dxfId="9690" priority="1835" operator="lessThan">
      <formula>0</formula>
    </cfRule>
  </conditionalFormatting>
  <conditionalFormatting sqref="F76:G76">
    <cfRule type="cellIs" dxfId="9689" priority="1816" operator="lessThan">
      <formula>0</formula>
    </cfRule>
  </conditionalFormatting>
  <conditionalFormatting sqref="F76:G76">
    <cfRule type="cellIs" dxfId="9688" priority="1814" operator="lessThan">
      <formula>0</formula>
    </cfRule>
  </conditionalFormatting>
  <conditionalFormatting sqref="F76:G76">
    <cfRule type="cellIs" dxfId="9687" priority="1815" operator="lessThan">
      <formula>0</formula>
    </cfRule>
  </conditionalFormatting>
  <conditionalFormatting sqref="F76:G76">
    <cfRule type="cellIs" dxfId="9686" priority="1813" operator="lessThan">
      <formula>0</formula>
    </cfRule>
  </conditionalFormatting>
  <conditionalFormatting sqref="F76:G76">
    <cfRule type="cellIs" dxfId="9685" priority="1807" operator="lessThan">
      <formula>0</formula>
    </cfRule>
  </conditionalFormatting>
  <conditionalFormatting sqref="F76:G76">
    <cfRule type="cellIs" dxfId="9684" priority="1805" operator="lessThan">
      <formula>0</formula>
    </cfRule>
  </conditionalFormatting>
  <conditionalFormatting sqref="F76:G76">
    <cfRule type="cellIs" dxfId="9683" priority="1806" operator="lessThan">
      <formula>0</formula>
    </cfRule>
  </conditionalFormatting>
  <conditionalFormatting sqref="F76:G76">
    <cfRule type="cellIs" dxfId="9682" priority="1804" operator="lessThan">
      <formula>0</formula>
    </cfRule>
  </conditionalFormatting>
  <conditionalFormatting sqref="F76:G76">
    <cfRule type="cellIs" dxfId="9681" priority="1803" operator="lessThan">
      <formula>0</formula>
    </cfRule>
  </conditionalFormatting>
  <conditionalFormatting sqref="F76:G76">
    <cfRule type="cellIs" dxfId="9680" priority="1802" operator="lessThan">
      <formula>0</formula>
    </cfRule>
  </conditionalFormatting>
  <conditionalFormatting sqref="F76:G76">
    <cfRule type="cellIs" dxfId="9679" priority="1800" operator="lessThan">
      <formula>0</formula>
    </cfRule>
  </conditionalFormatting>
  <conditionalFormatting sqref="F76:G76">
    <cfRule type="cellIs" dxfId="9678" priority="1801" operator="lessThan">
      <formula>0</formula>
    </cfRule>
  </conditionalFormatting>
  <conditionalFormatting sqref="F76:G76">
    <cfRule type="cellIs" dxfId="9677" priority="1799" operator="lessThan">
      <formula>0</formula>
    </cfRule>
  </conditionalFormatting>
  <conditionalFormatting sqref="F76:G76">
    <cfRule type="cellIs" dxfId="9676" priority="1798" operator="lessThan">
      <formula>0</formula>
    </cfRule>
  </conditionalFormatting>
  <conditionalFormatting sqref="F76:G76">
    <cfRule type="cellIs" dxfId="9675" priority="1796" operator="lessThan">
      <formula>0</formula>
    </cfRule>
  </conditionalFormatting>
  <conditionalFormatting sqref="F76:G76">
    <cfRule type="cellIs" dxfId="9674" priority="1797" operator="lessThan">
      <formula>0</formula>
    </cfRule>
  </conditionalFormatting>
  <conditionalFormatting sqref="F76:G76">
    <cfRule type="cellIs" dxfId="9673" priority="1795" operator="lessThan">
      <formula>0</formula>
    </cfRule>
  </conditionalFormatting>
  <conditionalFormatting sqref="F76:G76">
    <cfRule type="cellIs" dxfId="9672" priority="1794" operator="lessThan">
      <formula>0</formula>
    </cfRule>
  </conditionalFormatting>
  <conditionalFormatting sqref="F76:G76">
    <cfRule type="cellIs" dxfId="9671" priority="1793" operator="lessThan">
      <formula>0</formula>
    </cfRule>
  </conditionalFormatting>
  <conditionalFormatting sqref="F76:G76">
    <cfRule type="cellIs" dxfId="9670" priority="1834" operator="lessThan">
      <formula>0</formula>
    </cfRule>
  </conditionalFormatting>
  <conditionalFormatting sqref="F76:G76">
    <cfRule type="cellIs" dxfId="9669" priority="1833" operator="lessThan">
      <formula>0</formula>
    </cfRule>
  </conditionalFormatting>
  <conditionalFormatting sqref="F76:G76">
    <cfRule type="cellIs" dxfId="9668" priority="1832" operator="lessThan">
      <formula>0</formula>
    </cfRule>
  </conditionalFormatting>
  <conditionalFormatting sqref="F76:G76">
    <cfRule type="cellIs" dxfId="9667" priority="1831" operator="lessThan">
      <formula>0</formula>
    </cfRule>
  </conditionalFormatting>
  <conditionalFormatting sqref="F76:G76">
    <cfRule type="cellIs" dxfId="9666" priority="1830" operator="lessThan">
      <formula>0</formula>
    </cfRule>
  </conditionalFormatting>
  <conditionalFormatting sqref="F76:G76">
    <cfRule type="cellIs" dxfId="9665" priority="1829" operator="lessThan">
      <formula>0</formula>
    </cfRule>
  </conditionalFormatting>
  <conditionalFormatting sqref="F76:G76">
    <cfRule type="cellIs" dxfId="9664" priority="1828" operator="lessThan">
      <formula>0</formula>
    </cfRule>
  </conditionalFormatting>
  <conditionalFormatting sqref="F76:G76">
    <cfRule type="cellIs" dxfId="9663" priority="1825" operator="lessThan">
      <formula>0</formula>
    </cfRule>
  </conditionalFormatting>
  <conditionalFormatting sqref="F76:G76">
    <cfRule type="cellIs" dxfId="9662" priority="1824" operator="lessThan">
      <formula>0</formula>
    </cfRule>
  </conditionalFormatting>
  <conditionalFormatting sqref="F76:G76">
    <cfRule type="cellIs" dxfId="9661" priority="1827" operator="lessThan">
      <formula>0</formula>
    </cfRule>
  </conditionalFormatting>
  <conditionalFormatting sqref="F76:G76">
    <cfRule type="cellIs" dxfId="9660" priority="1826" operator="lessThan">
      <formula>0</formula>
    </cfRule>
  </conditionalFormatting>
  <conditionalFormatting sqref="F76:G76">
    <cfRule type="cellIs" dxfId="9659" priority="1823" operator="lessThan">
      <formula>0</formula>
    </cfRule>
  </conditionalFormatting>
  <conditionalFormatting sqref="F76:G76">
    <cfRule type="cellIs" dxfId="9658" priority="1822" operator="lessThan">
      <formula>0</formula>
    </cfRule>
  </conditionalFormatting>
  <conditionalFormatting sqref="F76:G76">
    <cfRule type="cellIs" dxfId="9657" priority="1821" operator="lessThan">
      <formula>0</formula>
    </cfRule>
  </conditionalFormatting>
  <conditionalFormatting sqref="F76:G76">
    <cfRule type="cellIs" dxfId="9656" priority="1820" operator="lessThan">
      <formula>0</formula>
    </cfRule>
  </conditionalFormatting>
  <conditionalFormatting sqref="F76:G76">
    <cfRule type="cellIs" dxfId="9655" priority="1819" operator="lessThan">
      <formula>0</formula>
    </cfRule>
  </conditionalFormatting>
  <conditionalFormatting sqref="F76:G76">
    <cfRule type="cellIs" dxfId="9654" priority="1818" operator="lessThan">
      <formula>0</formula>
    </cfRule>
  </conditionalFormatting>
  <conditionalFormatting sqref="F76:G76">
    <cfRule type="cellIs" dxfId="9653" priority="1817" operator="lessThan">
      <formula>0</formula>
    </cfRule>
  </conditionalFormatting>
  <conditionalFormatting sqref="F76:G76">
    <cfRule type="cellIs" dxfId="9652" priority="1812" operator="lessThan">
      <formula>0</formula>
    </cfRule>
  </conditionalFormatting>
  <conditionalFormatting sqref="F76:G76">
    <cfRule type="cellIs" dxfId="9651" priority="1811" operator="lessThan">
      <formula>0</formula>
    </cfRule>
  </conditionalFormatting>
  <conditionalFormatting sqref="F76:G76">
    <cfRule type="cellIs" dxfId="9650" priority="1809" operator="lessThan">
      <formula>0</formula>
    </cfRule>
  </conditionalFormatting>
  <conditionalFormatting sqref="F76:G76">
    <cfRule type="cellIs" dxfId="9649" priority="1810" operator="lessThan">
      <formula>0</formula>
    </cfRule>
  </conditionalFormatting>
  <conditionalFormatting sqref="F76:G76">
    <cfRule type="cellIs" dxfId="9648" priority="1808" operator="lessThan">
      <formula>0</formula>
    </cfRule>
  </conditionalFormatting>
  <conditionalFormatting sqref="F67:G67">
    <cfRule type="cellIs" dxfId="9647" priority="576" operator="lessThan">
      <formula>0</formula>
    </cfRule>
  </conditionalFormatting>
  <conditionalFormatting sqref="F67:G67">
    <cfRule type="cellIs" dxfId="9646" priority="575" operator="lessThan">
      <formula>0</formula>
    </cfRule>
  </conditionalFormatting>
  <conditionalFormatting sqref="F67:G67">
    <cfRule type="cellIs" dxfId="9645" priority="574" operator="lessThan">
      <formula>0</formula>
    </cfRule>
  </conditionalFormatting>
  <conditionalFormatting sqref="F67:G67">
    <cfRule type="cellIs" dxfId="9644" priority="572" operator="lessThan">
      <formula>0</formula>
    </cfRule>
  </conditionalFormatting>
  <conditionalFormatting sqref="F67:G67">
    <cfRule type="cellIs" dxfId="9643" priority="573" operator="lessThan">
      <formula>0</formula>
    </cfRule>
  </conditionalFormatting>
  <conditionalFormatting sqref="F67:G67">
    <cfRule type="cellIs" dxfId="9642" priority="571" operator="lessThan">
      <formula>0</formula>
    </cfRule>
  </conditionalFormatting>
  <conditionalFormatting sqref="F67:G67">
    <cfRule type="cellIs" dxfId="9641" priority="570" operator="lessThan">
      <formula>0</formula>
    </cfRule>
  </conditionalFormatting>
  <conditionalFormatting sqref="F67:G67">
    <cfRule type="cellIs" dxfId="9640" priority="569" operator="lessThan">
      <formula>0</formula>
    </cfRule>
  </conditionalFormatting>
  <conditionalFormatting sqref="F67:G67">
    <cfRule type="cellIs" dxfId="9639" priority="568" operator="lessThan">
      <formula>0</formula>
    </cfRule>
  </conditionalFormatting>
  <conditionalFormatting sqref="F67:G67">
    <cfRule type="cellIs" dxfId="9638" priority="567" operator="lessThan">
      <formula>0</formula>
    </cfRule>
  </conditionalFormatting>
  <conditionalFormatting sqref="F67:G67">
    <cfRule type="cellIs" dxfId="9637" priority="566" operator="lessThan">
      <formula>0</formula>
    </cfRule>
  </conditionalFormatting>
  <conditionalFormatting sqref="F67:G67">
    <cfRule type="cellIs" dxfId="9636" priority="563" operator="lessThan">
      <formula>0</formula>
    </cfRule>
  </conditionalFormatting>
  <conditionalFormatting sqref="F67:G67">
    <cfRule type="cellIs" dxfId="9635" priority="562" operator="lessThan">
      <formula>0</formula>
    </cfRule>
  </conditionalFormatting>
  <conditionalFormatting sqref="F67:G67">
    <cfRule type="cellIs" dxfId="9634" priority="565" operator="lessThan">
      <formula>0</formula>
    </cfRule>
  </conditionalFormatting>
  <conditionalFormatting sqref="F67:G67">
    <cfRule type="cellIs" dxfId="9633" priority="564" operator="lessThan">
      <formula>0</formula>
    </cfRule>
  </conditionalFormatting>
  <conditionalFormatting sqref="F67:G67">
    <cfRule type="cellIs" dxfId="9632" priority="561" operator="lessThan">
      <formula>0</formula>
    </cfRule>
  </conditionalFormatting>
  <conditionalFormatting sqref="F67:G67">
    <cfRule type="cellIs" dxfId="9631" priority="560" operator="lessThan">
      <formula>0</formula>
    </cfRule>
  </conditionalFormatting>
  <conditionalFormatting sqref="F67:G67">
    <cfRule type="cellIs" dxfId="9630" priority="559" operator="lessThan">
      <formula>0</formula>
    </cfRule>
  </conditionalFormatting>
  <conditionalFormatting sqref="F67:G67">
    <cfRule type="cellIs" dxfId="9629" priority="558" operator="lessThan">
      <formula>0</formula>
    </cfRule>
  </conditionalFormatting>
  <conditionalFormatting sqref="F67:G67">
    <cfRule type="cellIs" dxfId="9628" priority="557" operator="lessThan">
      <formula>0</formula>
    </cfRule>
  </conditionalFormatting>
  <conditionalFormatting sqref="F67:G67">
    <cfRule type="cellIs" dxfId="9627" priority="556" operator="lessThan">
      <formula>0</formula>
    </cfRule>
  </conditionalFormatting>
  <conditionalFormatting sqref="F67:G67">
    <cfRule type="cellIs" dxfId="9626" priority="555" operator="lessThan">
      <formula>0</formula>
    </cfRule>
  </conditionalFormatting>
  <conditionalFormatting sqref="F67:G67">
    <cfRule type="cellIs" dxfId="9625" priority="536" operator="lessThan">
      <formula>0</formula>
    </cfRule>
  </conditionalFormatting>
  <conditionalFormatting sqref="F67:G67">
    <cfRule type="cellIs" dxfId="9624" priority="534" operator="lessThan">
      <formula>0</formula>
    </cfRule>
  </conditionalFormatting>
  <conditionalFormatting sqref="F67:G67">
    <cfRule type="cellIs" dxfId="9623" priority="535" operator="lessThan">
      <formula>0</formula>
    </cfRule>
  </conditionalFormatting>
  <conditionalFormatting sqref="F67:G67">
    <cfRule type="cellIs" dxfId="9622" priority="533" operator="lessThan">
      <formula>0</formula>
    </cfRule>
  </conditionalFormatting>
  <conditionalFormatting sqref="F67:G67">
    <cfRule type="cellIs" dxfId="9621" priority="527" operator="lessThan">
      <formula>0</formula>
    </cfRule>
  </conditionalFormatting>
  <conditionalFormatting sqref="F67:G67">
    <cfRule type="cellIs" dxfId="9620" priority="525" operator="lessThan">
      <formula>0</formula>
    </cfRule>
  </conditionalFormatting>
  <conditionalFormatting sqref="F67:G67">
    <cfRule type="cellIs" dxfId="9619" priority="526" operator="lessThan">
      <formula>0</formula>
    </cfRule>
  </conditionalFormatting>
  <conditionalFormatting sqref="F67:G67">
    <cfRule type="cellIs" dxfId="9618" priority="524" operator="lessThan">
      <formula>0</formula>
    </cfRule>
  </conditionalFormatting>
  <conditionalFormatting sqref="F67:G67">
    <cfRule type="cellIs" dxfId="9617" priority="523" operator="lessThan">
      <formula>0</formula>
    </cfRule>
  </conditionalFormatting>
  <conditionalFormatting sqref="F67:G67">
    <cfRule type="cellIs" dxfId="9616" priority="522" operator="lessThan">
      <formula>0</formula>
    </cfRule>
  </conditionalFormatting>
  <conditionalFormatting sqref="F67:G67">
    <cfRule type="cellIs" dxfId="9615" priority="520" operator="lessThan">
      <formula>0</formula>
    </cfRule>
  </conditionalFormatting>
  <conditionalFormatting sqref="F67:G67">
    <cfRule type="cellIs" dxfId="9614" priority="521" operator="lessThan">
      <formula>0</formula>
    </cfRule>
  </conditionalFormatting>
  <conditionalFormatting sqref="F67:G67">
    <cfRule type="cellIs" dxfId="9613" priority="519" operator="lessThan">
      <formula>0</formula>
    </cfRule>
  </conditionalFormatting>
  <conditionalFormatting sqref="F67:G67">
    <cfRule type="cellIs" dxfId="9612" priority="518" operator="lessThan">
      <formula>0</formula>
    </cfRule>
  </conditionalFormatting>
  <conditionalFormatting sqref="F67:G67">
    <cfRule type="cellIs" dxfId="9611" priority="516" operator="lessThan">
      <formula>0</formula>
    </cfRule>
  </conditionalFormatting>
  <conditionalFormatting sqref="F67:G67">
    <cfRule type="cellIs" dxfId="9610" priority="517" operator="lessThan">
      <formula>0</formula>
    </cfRule>
  </conditionalFormatting>
  <conditionalFormatting sqref="F67:G67">
    <cfRule type="cellIs" dxfId="9609" priority="515" operator="lessThan">
      <formula>0</formula>
    </cfRule>
  </conditionalFormatting>
  <conditionalFormatting sqref="F67:G67">
    <cfRule type="cellIs" dxfId="9608" priority="514" operator="lessThan">
      <formula>0</formula>
    </cfRule>
  </conditionalFormatting>
  <conditionalFormatting sqref="F67:G67">
    <cfRule type="cellIs" dxfId="9607" priority="513" operator="lessThan">
      <formula>0</formula>
    </cfRule>
  </conditionalFormatting>
  <conditionalFormatting sqref="F67:G67">
    <cfRule type="cellIs" dxfId="9606" priority="554" operator="lessThan">
      <formula>0</formula>
    </cfRule>
  </conditionalFormatting>
  <conditionalFormatting sqref="F67:G67">
    <cfRule type="cellIs" dxfId="9605" priority="553" operator="lessThan">
      <formula>0</formula>
    </cfRule>
  </conditionalFormatting>
  <conditionalFormatting sqref="F67:G67">
    <cfRule type="cellIs" dxfId="9604" priority="552" operator="lessThan">
      <formula>0</formula>
    </cfRule>
  </conditionalFormatting>
  <conditionalFormatting sqref="F67:G67">
    <cfRule type="cellIs" dxfId="9603" priority="551" operator="lessThan">
      <formula>0</formula>
    </cfRule>
  </conditionalFormatting>
  <conditionalFormatting sqref="F67:G67">
    <cfRule type="cellIs" dxfId="9602" priority="550" operator="lessThan">
      <formula>0</formula>
    </cfRule>
  </conditionalFormatting>
  <conditionalFormatting sqref="F67:G67">
    <cfRule type="cellIs" dxfId="9601" priority="549" operator="lessThan">
      <formula>0</formula>
    </cfRule>
  </conditionalFormatting>
  <conditionalFormatting sqref="F67:G67">
    <cfRule type="cellIs" dxfId="9600" priority="548" operator="lessThan">
      <formula>0</formula>
    </cfRule>
  </conditionalFormatting>
  <conditionalFormatting sqref="F67:G67">
    <cfRule type="cellIs" dxfId="9599" priority="545" operator="lessThan">
      <formula>0</formula>
    </cfRule>
  </conditionalFormatting>
  <conditionalFormatting sqref="F67:G67">
    <cfRule type="cellIs" dxfId="9598" priority="544" operator="lessThan">
      <formula>0</formula>
    </cfRule>
  </conditionalFormatting>
  <conditionalFormatting sqref="F67:G67">
    <cfRule type="cellIs" dxfId="9597" priority="547" operator="lessThan">
      <formula>0</formula>
    </cfRule>
  </conditionalFormatting>
  <conditionalFormatting sqref="F67:G67">
    <cfRule type="cellIs" dxfId="9596" priority="546" operator="lessThan">
      <formula>0</formula>
    </cfRule>
  </conditionalFormatting>
  <conditionalFormatting sqref="F67:G67">
    <cfRule type="cellIs" dxfId="9595" priority="543" operator="lessThan">
      <formula>0</formula>
    </cfRule>
  </conditionalFormatting>
  <conditionalFormatting sqref="F67:G67">
    <cfRule type="cellIs" dxfId="9594" priority="542" operator="lessThan">
      <formula>0</formula>
    </cfRule>
  </conditionalFormatting>
  <conditionalFormatting sqref="F67:G67">
    <cfRule type="cellIs" dxfId="9593" priority="541" operator="lessThan">
      <formula>0</formula>
    </cfRule>
  </conditionalFormatting>
  <conditionalFormatting sqref="F67:G67">
    <cfRule type="cellIs" dxfId="9592" priority="540" operator="lessThan">
      <formula>0</formula>
    </cfRule>
  </conditionalFormatting>
  <conditionalFormatting sqref="F67:G67">
    <cfRule type="cellIs" dxfId="9591" priority="539" operator="lessThan">
      <formula>0</formula>
    </cfRule>
  </conditionalFormatting>
  <conditionalFormatting sqref="F67:G67">
    <cfRule type="cellIs" dxfId="9590" priority="538" operator="lessThan">
      <formula>0</formula>
    </cfRule>
  </conditionalFormatting>
  <conditionalFormatting sqref="F67:G67">
    <cfRule type="cellIs" dxfId="9589" priority="537" operator="lessThan">
      <formula>0</formula>
    </cfRule>
  </conditionalFormatting>
  <conditionalFormatting sqref="F67:G67">
    <cfRule type="cellIs" dxfId="9588" priority="532" operator="lessThan">
      <formula>0</formula>
    </cfRule>
  </conditionalFormatting>
  <conditionalFormatting sqref="F67:G67">
    <cfRule type="cellIs" dxfId="9587" priority="531" operator="lessThan">
      <formula>0</formula>
    </cfRule>
  </conditionalFormatting>
  <conditionalFormatting sqref="F67:G67">
    <cfRule type="cellIs" dxfId="9586" priority="529" operator="lessThan">
      <formula>0</formula>
    </cfRule>
  </conditionalFormatting>
  <conditionalFormatting sqref="F67:G67">
    <cfRule type="cellIs" dxfId="9585" priority="530" operator="lessThan">
      <formula>0</formula>
    </cfRule>
  </conditionalFormatting>
  <conditionalFormatting sqref="F67:G67">
    <cfRule type="cellIs" dxfId="9584" priority="528" operator="lessThan">
      <formula>0</formula>
    </cfRule>
  </conditionalFormatting>
  <conditionalFormatting sqref="F69:G69">
    <cfRule type="cellIs" dxfId="9583" priority="391" operator="lessThan">
      <formula>0</formula>
    </cfRule>
  </conditionalFormatting>
  <conditionalFormatting sqref="F69:G69">
    <cfRule type="cellIs" dxfId="9582" priority="390" operator="lessThan">
      <formula>0</formula>
    </cfRule>
  </conditionalFormatting>
  <conditionalFormatting sqref="F69:G69">
    <cfRule type="cellIs" dxfId="9581" priority="389" operator="lessThan">
      <formula>0</formula>
    </cfRule>
  </conditionalFormatting>
  <conditionalFormatting sqref="F71:G71">
    <cfRule type="cellIs" dxfId="9580" priority="320" operator="lessThan">
      <formula>0</formula>
    </cfRule>
  </conditionalFormatting>
  <conditionalFormatting sqref="F71:G71">
    <cfRule type="cellIs" dxfId="9579" priority="319" operator="lessThan">
      <formula>0</formula>
    </cfRule>
  </conditionalFormatting>
  <conditionalFormatting sqref="F71:G71">
    <cfRule type="cellIs" dxfId="9578" priority="318" operator="lessThan">
      <formula>0</formula>
    </cfRule>
  </conditionalFormatting>
  <conditionalFormatting sqref="F71:G71">
    <cfRule type="cellIs" dxfId="9577" priority="316" operator="lessThan">
      <formula>0</formula>
    </cfRule>
  </conditionalFormatting>
  <conditionalFormatting sqref="F71:G71">
    <cfRule type="cellIs" dxfId="9576" priority="317" operator="lessThan">
      <formula>0</formula>
    </cfRule>
  </conditionalFormatting>
  <conditionalFormatting sqref="F71:G71">
    <cfRule type="cellIs" dxfId="9575" priority="315" operator="lessThan">
      <formula>0</formula>
    </cfRule>
  </conditionalFormatting>
  <conditionalFormatting sqref="F71:G71">
    <cfRule type="cellIs" dxfId="9574" priority="314" operator="lessThan">
      <formula>0</formula>
    </cfRule>
  </conditionalFormatting>
  <conditionalFormatting sqref="F71:G71">
    <cfRule type="cellIs" dxfId="9573" priority="313" operator="lessThan">
      <formula>0</formula>
    </cfRule>
  </conditionalFormatting>
  <conditionalFormatting sqref="F71:G71">
    <cfRule type="cellIs" dxfId="9572" priority="312" operator="lessThan">
      <formula>0</formula>
    </cfRule>
  </conditionalFormatting>
  <conditionalFormatting sqref="F71:G71">
    <cfRule type="cellIs" dxfId="9571" priority="311" operator="lessThan">
      <formula>0</formula>
    </cfRule>
  </conditionalFormatting>
  <conditionalFormatting sqref="F71:G71">
    <cfRule type="cellIs" dxfId="9570" priority="310" operator="lessThan">
      <formula>0</formula>
    </cfRule>
  </conditionalFormatting>
  <conditionalFormatting sqref="F71:G71">
    <cfRule type="cellIs" dxfId="9569" priority="307" operator="lessThan">
      <formula>0</formula>
    </cfRule>
  </conditionalFormatting>
  <conditionalFormatting sqref="F71:G71">
    <cfRule type="cellIs" dxfId="9568" priority="306" operator="lessThan">
      <formula>0</formula>
    </cfRule>
  </conditionalFormatting>
  <conditionalFormatting sqref="F71:G71">
    <cfRule type="cellIs" dxfId="9567" priority="309" operator="lessThan">
      <formula>0</formula>
    </cfRule>
  </conditionalFormatting>
  <conditionalFormatting sqref="F71:G71">
    <cfRule type="cellIs" dxfId="9566" priority="308" operator="lessThan">
      <formula>0</formula>
    </cfRule>
  </conditionalFormatting>
  <conditionalFormatting sqref="F71:G71">
    <cfRule type="cellIs" dxfId="9565" priority="305" operator="lessThan">
      <formula>0</formula>
    </cfRule>
  </conditionalFormatting>
  <conditionalFormatting sqref="F71:G71">
    <cfRule type="cellIs" dxfId="9564" priority="304" operator="lessThan">
      <formula>0</formula>
    </cfRule>
  </conditionalFormatting>
  <conditionalFormatting sqref="F71:G71">
    <cfRule type="cellIs" dxfId="9563" priority="303" operator="lessThan">
      <formula>0</formula>
    </cfRule>
  </conditionalFormatting>
  <conditionalFormatting sqref="F71:G71">
    <cfRule type="cellIs" dxfId="9562" priority="302" operator="lessThan">
      <formula>0</formula>
    </cfRule>
  </conditionalFormatting>
  <conditionalFormatting sqref="F71:G71">
    <cfRule type="cellIs" dxfId="9561" priority="301" operator="lessThan">
      <formula>0</formula>
    </cfRule>
  </conditionalFormatting>
  <conditionalFormatting sqref="F71:G71">
    <cfRule type="cellIs" dxfId="9560" priority="300" operator="lessThan">
      <formula>0</formula>
    </cfRule>
  </conditionalFormatting>
  <conditionalFormatting sqref="F71:G71">
    <cfRule type="cellIs" dxfId="9559" priority="299" operator="lessThan">
      <formula>0</formula>
    </cfRule>
  </conditionalFormatting>
  <conditionalFormatting sqref="F71:G71">
    <cfRule type="cellIs" dxfId="9558" priority="280" operator="lessThan">
      <formula>0</formula>
    </cfRule>
  </conditionalFormatting>
  <conditionalFormatting sqref="F71:G71">
    <cfRule type="cellIs" dxfId="9557" priority="278" operator="lessThan">
      <formula>0</formula>
    </cfRule>
  </conditionalFormatting>
  <conditionalFormatting sqref="F71:G71">
    <cfRule type="cellIs" dxfId="9556" priority="279" operator="lessThan">
      <formula>0</formula>
    </cfRule>
  </conditionalFormatting>
  <conditionalFormatting sqref="F71:G71">
    <cfRule type="cellIs" dxfId="9555" priority="277" operator="lessThan">
      <formula>0</formula>
    </cfRule>
  </conditionalFormatting>
  <conditionalFormatting sqref="F71:G71">
    <cfRule type="cellIs" dxfId="9554" priority="271" operator="lessThan">
      <formula>0</formula>
    </cfRule>
  </conditionalFormatting>
  <conditionalFormatting sqref="F71:G71">
    <cfRule type="cellIs" dxfId="9553" priority="269" operator="lessThan">
      <formula>0</formula>
    </cfRule>
  </conditionalFormatting>
  <conditionalFormatting sqref="F71:G71">
    <cfRule type="cellIs" dxfId="9552" priority="270" operator="lessThan">
      <formula>0</formula>
    </cfRule>
  </conditionalFormatting>
  <conditionalFormatting sqref="F71:G71">
    <cfRule type="cellIs" dxfId="9551" priority="268" operator="lessThan">
      <formula>0</formula>
    </cfRule>
  </conditionalFormatting>
  <conditionalFormatting sqref="F71:G71">
    <cfRule type="cellIs" dxfId="9550" priority="267" operator="lessThan">
      <formula>0</formula>
    </cfRule>
  </conditionalFormatting>
  <conditionalFormatting sqref="F71:G71">
    <cfRule type="cellIs" dxfId="9549" priority="266" operator="lessThan">
      <formula>0</formula>
    </cfRule>
  </conditionalFormatting>
  <conditionalFormatting sqref="F71:G71">
    <cfRule type="cellIs" dxfId="9548" priority="264" operator="lessThan">
      <formula>0</formula>
    </cfRule>
  </conditionalFormatting>
  <conditionalFormatting sqref="F71:G71">
    <cfRule type="cellIs" dxfId="9547" priority="265" operator="lessThan">
      <formula>0</formula>
    </cfRule>
  </conditionalFormatting>
  <conditionalFormatting sqref="F71:G71">
    <cfRule type="cellIs" dxfId="9546" priority="263" operator="lessThan">
      <formula>0</formula>
    </cfRule>
  </conditionalFormatting>
  <conditionalFormatting sqref="F71:G71">
    <cfRule type="cellIs" dxfId="9545" priority="262" operator="lessThan">
      <formula>0</formula>
    </cfRule>
  </conditionalFormatting>
  <conditionalFormatting sqref="F71:G71">
    <cfRule type="cellIs" dxfId="9544" priority="261" operator="lessThan">
      <formula>0</formula>
    </cfRule>
  </conditionalFormatting>
  <conditionalFormatting sqref="F71:G71">
    <cfRule type="cellIs" dxfId="9543" priority="298" operator="lessThan">
      <formula>0</formula>
    </cfRule>
  </conditionalFormatting>
  <conditionalFormatting sqref="F71:G71">
    <cfRule type="cellIs" dxfId="9542" priority="297" operator="lessThan">
      <formula>0</formula>
    </cfRule>
  </conditionalFormatting>
  <conditionalFormatting sqref="F71:G71">
    <cfRule type="cellIs" dxfId="9541" priority="296" operator="lessThan">
      <formula>0</formula>
    </cfRule>
  </conditionalFormatting>
  <conditionalFormatting sqref="F71:G71">
    <cfRule type="cellIs" dxfId="9540" priority="295" operator="lessThan">
      <formula>0</formula>
    </cfRule>
  </conditionalFormatting>
  <conditionalFormatting sqref="F71:G71">
    <cfRule type="cellIs" dxfId="9539" priority="294" operator="lessThan">
      <formula>0</formula>
    </cfRule>
  </conditionalFormatting>
  <conditionalFormatting sqref="F71:G71">
    <cfRule type="cellIs" dxfId="9538" priority="293" operator="lessThan">
      <formula>0</formula>
    </cfRule>
  </conditionalFormatting>
  <conditionalFormatting sqref="F71:G71">
    <cfRule type="cellIs" dxfId="9537" priority="292" operator="lessThan">
      <formula>0</formula>
    </cfRule>
  </conditionalFormatting>
  <conditionalFormatting sqref="F71:G71">
    <cfRule type="cellIs" dxfId="9536" priority="289" operator="lessThan">
      <formula>0</formula>
    </cfRule>
  </conditionalFormatting>
  <conditionalFormatting sqref="F71:G71">
    <cfRule type="cellIs" dxfId="9535" priority="288" operator="lessThan">
      <formula>0</formula>
    </cfRule>
  </conditionalFormatting>
  <conditionalFormatting sqref="F71:G71">
    <cfRule type="cellIs" dxfId="9534" priority="291" operator="lessThan">
      <formula>0</formula>
    </cfRule>
  </conditionalFormatting>
  <conditionalFormatting sqref="F71:G71">
    <cfRule type="cellIs" dxfId="9533" priority="290" operator="lessThan">
      <formula>0</formula>
    </cfRule>
  </conditionalFormatting>
  <conditionalFormatting sqref="F71:G71">
    <cfRule type="cellIs" dxfId="9532" priority="287" operator="lessThan">
      <formula>0</formula>
    </cfRule>
  </conditionalFormatting>
  <conditionalFormatting sqref="F71:G71">
    <cfRule type="cellIs" dxfId="9531" priority="286" operator="lessThan">
      <formula>0</formula>
    </cfRule>
  </conditionalFormatting>
  <conditionalFormatting sqref="F71:G71">
    <cfRule type="cellIs" dxfId="9530" priority="285" operator="lessThan">
      <formula>0</formula>
    </cfRule>
  </conditionalFormatting>
  <conditionalFormatting sqref="F71:G71">
    <cfRule type="cellIs" dxfId="9529" priority="284" operator="lessThan">
      <formula>0</formula>
    </cfRule>
  </conditionalFormatting>
  <conditionalFormatting sqref="F71:G71">
    <cfRule type="cellIs" dxfId="9528" priority="283" operator="lessThan">
      <formula>0</formula>
    </cfRule>
  </conditionalFormatting>
  <conditionalFormatting sqref="F71:G71">
    <cfRule type="cellIs" dxfId="9527" priority="282" operator="lessThan">
      <formula>0</formula>
    </cfRule>
  </conditionalFormatting>
  <conditionalFormatting sqref="F71:G71">
    <cfRule type="cellIs" dxfId="9526" priority="281" operator="lessThan">
      <formula>0</formula>
    </cfRule>
  </conditionalFormatting>
  <conditionalFormatting sqref="F71:G71">
    <cfRule type="cellIs" dxfId="9525" priority="276" operator="lessThan">
      <formula>0</formula>
    </cfRule>
  </conditionalFormatting>
  <conditionalFormatting sqref="F71:G71">
    <cfRule type="cellIs" dxfId="9524" priority="275" operator="lessThan">
      <formula>0</formula>
    </cfRule>
  </conditionalFormatting>
  <conditionalFormatting sqref="F71:G71">
    <cfRule type="cellIs" dxfId="9523" priority="273" operator="lessThan">
      <formula>0</formula>
    </cfRule>
  </conditionalFormatting>
  <conditionalFormatting sqref="F71:G71">
    <cfRule type="cellIs" dxfId="9522" priority="274" operator="lessThan">
      <formula>0</formula>
    </cfRule>
  </conditionalFormatting>
  <conditionalFormatting sqref="F71:G71">
    <cfRule type="cellIs" dxfId="9521" priority="272" operator="lessThan">
      <formula>0</formula>
    </cfRule>
  </conditionalFormatting>
  <conditionalFormatting sqref="F73:G73">
    <cfRule type="cellIs" dxfId="9520" priority="192" operator="lessThan">
      <formula>0</formula>
    </cfRule>
  </conditionalFormatting>
  <conditionalFormatting sqref="F73:G73">
    <cfRule type="cellIs" dxfId="9519" priority="191" operator="lessThan">
      <formula>0</formula>
    </cfRule>
  </conditionalFormatting>
  <conditionalFormatting sqref="F73:G73">
    <cfRule type="cellIs" dxfId="9518" priority="190" operator="lessThan">
      <formula>0</formula>
    </cfRule>
  </conditionalFormatting>
  <conditionalFormatting sqref="F73:G73">
    <cfRule type="cellIs" dxfId="9517" priority="188" operator="lessThan">
      <formula>0</formula>
    </cfRule>
  </conditionalFormatting>
  <conditionalFormatting sqref="F73:G73">
    <cfRule type="cellIs" dxfId="9516" priority="189" operator="lessThan">
      <formula>0</formula>
    </cfRule>
  </conditionalFormatting>
  <conditionalFormatting sqref="F73:G73">
    <cfRule type="cellIs" dxfId="9515" priority="187" operator="lessThan">
      <formula>0</formula>
    </cfRule>
  </conditionalFormatting>
  <conditionalFormatting sqref="F73:G73">
    <cfRule type="cellIs" dxfId="9514" priority="186" operator="lessThan">
      <formula>0</formula>
    </cfRule>
  </conditionalFormatting>
  <conditionalFormatting sqref="F73:G73">
    <cfRule type="cellIs" dxfId="9513" priority="185" operator="lessThan">
      <formula>0</formula>
    </cfRule>
  </conditionalFormatting>
  <conditionalFormatting sqref="F73:G73">
    <cfRule type="cellIs" dxfId="9512" priority="184" operator="lessThan">
      <formula>0</formula>
    </cfRule>
  </conditionalFormatting>
  <conditionalFormatting sqref="F73:G73">
    <cfRule type="cellIs" dxfId="9511" priority="183" operator="lessThan">
      <formula>0</formula>
    </cfRule>
  </conditionalFormatting>
  <conditionalFormatting sqref="F73:G73">
    <cfRule type="cellIs" dxfId="9510" priority="182" operator="lessThan">
      <formula>0</formula>
    </cfRule>
  </conditionalFormatting>
  <conditionalFormatting sqref="F73:G73">
    <cfRule type="cellIs" dxfId="9509" priority="179" operator="lessThan">
      <formula>0</formula>
    </cfRule>
  </conditionalFormatting>
  <conditionalFormatting sqref="F73:G73">
    <cfRule type="cellIs" dxfId="9508" priority="178" operator="lessThan">
      <formula>0</formula>
    </cfRule>
  </conditionalFormatting>
  <conditionalFormatting sqref="F73:G73">
    <cfRule type="cellIs" dxfId="9507" priority="181" operator="lessThan">
      <formula>0</formula>
    </cfRule>
  </conditionalFormatting>
  <conditionalFormatting sqref="F73:G73">
    <cfRule type="cellIs" dxfId="9506" priority="180" operator="lessThan">
      <formula>0</formula>
    </cfRule>
  </conditionalFormatting>
  <conditionalFormatting sqref="F73:G73">
    <cfRule type="cellIs" dxfId="9505" priority="177" operator="lessThan">
      <formula>0</formula>
    </cfRule>
  </conditionalFormatting>
  <conditionalFormatting sqref="F73:G73">
    <cfRule type="cellIs" dxfId="9504" priority="176" operator="lessThan">
      <formula>0</formula>
    </cfRule>
  </conditionalFormatting>
  <conditionalFormatting sqref="F73:G73">
    <cfRule type="cellIs" dxfId="9503" priority="175" operator="lessThan">
      <formula>0</formula>
    </cfRule>
  </conditionalFormatting>
  <conditionalFormatting sqref="F73:G73">
    <cfRule type="cellIs" dxfId="9502" priority="174" operator="lessThan">
      <formula>0</formula>
    </cfRule>
  </conditionalFormatting>
  <conditionalFormatting sqref="F73:G73">
    <cfRule type="cellIs" dxfId="9501" priority="173" operator="lessThan">
      <formula>0</formula>
    </cfRule>
  </conditionalFormatting>
  <conditionalFormatting sqref="F73:G73">
    <cfRule type="cellIs" dxfId="9500" priority="172" operator="lessThan">
      <formula>0</formula>
    </cfRule>
  </conditionalFormatting>
  <conditionalFormatting sqref="F73:G73">
    <cfRule type="cellIs" dxfId="9499" priority="171" operator="lessThan">
      <formula>0</formula>
    </cfRule>
  </conditionalFormatting>
  <conditionalFormatting sqref="F73:G73">
    <cfRule type="cellIs" dxfId="9498" priority="152" operator="lessThan">
      <formula>0</formula>
    </cfRule>
  </conditionalFormatting>
  <conditionalFormatting sqref="F73:G73">
    <cfRule type="cellIs" dxfId="9497" priority="150" operator="lessThan">
      <formula>0</formula>
    </cfRule>
  </conditionalFormatting>
  <conditionalFormatting sqref="F73:G73">
    <cfRule type="cellIs" dxfId="9496" priority="151" operator="lessThan">
      <formula>0</formula>
    </cfRule>
  </conditionalFormatting>
  <conditionalFormatting sqref="F73:G73">
    <cfRule type="cellIs" dxfId="9495" priority="149" operator="lessThan">
      <formula>0</formula>
    </cfRule>
  </conditionalFormatting>
  <conditionalFormatting sqref="F73:G73">
    <cfRule type="cellIs" dxfId="9494" priority="143" operator="lessThan">
      <formula>0</formula>
    </cfRule>
  </conditionalFormatting>
  <conditionalFormatting sqref="F73:G73">
    <cfRule type="cellIs" dxfId="9493" priority="141" operator="lessThan">
      <formula>0</formula>
    </cfRule>
  </conditionalFormatting>
  <conditionalFormatting sqref="F73:G73">
    <cfRule type="cellIs" dxfId="9492" priority="142" operator="lessThan">
      <formula>0</formula>
    </cfRule>
  </conditionalFormatting>
  <conditionalFormatting sqref="F73:G73">
    <cfRule type="cellIs" dxfId="9491" priority="140" operator="lessThan">
      <formula>0</formula>
    </cfRule>
  </conditionalFormatting>
  <conditionalFormatting sqref="F73:G73">
    <cfRule type="cellIs" dxfId="9490" priority="139" operator="lessThan">
      <formula>0</formula>
    </cfRule>
  </conditionalFormatting>
  <conditionalFormatting sqref="F73:G73">
    <cfRule type="cellIs" dxfId="9489" priority="138" operator="lessThan">
      <formula>0</formula>
    </cfRule>
  </conditionalFormatting>
  <conditionalFormatting sqref="F73:G73">
    <cfRule type="cellIs" dxfId="9488" priority="136" operator="lessThan">
      <formula>0</formula>
    </cfRule>
  </conditionalFormatting>
  <conditionalFormatting sqref="F73:G73">
    <cfRule type="cellIs" dxfId="9487" priority="137" operator="lessThan">
      <formula>0</formula>
    </cfRule>
  </conditionalFormatting>
  <conditionalFormatting sqref="F73:G73">
    <cfRule type="cellIs" dxfId="9486" priority="135" operator="lessThan">
      <formula>0</formula>
    </cfRule>
  </conditionalFormatting>
  <conditionalFormatting sqref="F73:G73">
    <cfRule type="cellIs" dxfId="9485" priority="134" operator="lessThan">
      <formula>0</formula>
    </cfRule>
  </conditionalFormatting>
  <conditionalFormatting sqref="F73:G73">
    <cfRule type="cellIs" dxfId="9484" priority="132" operator="lessThan">
      <formula>0</formula>
    </cfRule>
  </conditionalFormatting>
  <conditionalFormatting sqref="F73:G73">
    <cfRule type="cellIs" dxfId="9483" priority="133" operator="lessThan">
      <formula>0</formula>
    </cfRule>
  </conditionalFormatting>
  <conditionalFormatting sqref="F73:G73">
    <cfRule type="cellIs" dxfId="9482" priority="131" operator="lessThan">
      <formula>0</formula>
    </cfRule>
  </conditionalFormatting>
  <conditionalFormatting sqref="F73:G73">
    <cfRule type="cellIs" dxfId="9481" priority="130" operator="lessThan">
      <formula>0</formula>
    </cfRule>
  </conditionalFormatting>
  <conditionalFormatting sqref="F73:G73">
    <cfRule type="cellIs" dxfId="9480" priority="129" operator="lessThan">
      <formula>0</formula>
    </cfRule>
  </conditionalFormatting>
  <conditionalFormatting sqref="F73:G73">
    <cfRule type="cellIs" dxfId="9479" priority="170" operator="lessThan">
      <formula>0</formula>
    </cfRule>
  </conditionalFormatting>
  <conditionalFormatting sqref="F73:G73">
    <cfRule type="cellIs" dxfId="9478" priority="169" operator="lessThan">
      <formula>0</formula>
    </cfRule>
  </conditionalFormatting>
  <conditionalFormatting sqref="F73:G73">
    <cfRule type="cellIs" dxfId="9477" priority="168" operator="lessThan">
      <formula>0</formula>
    </cfRule>
  </conditionalFormatting>
  <conditionalFormatting sqref="F73:G73">
    <cfRule type="cellIs" dxfId="9476" priority="167" operator="lessThan">
      <formula>0</formula>
    </cfRule>
  </conditionalFormatting>
  <conditionalFormatting sqref="F73:G73">
    <cfRule type="cellIs" dxfId="9475" priority="166" operator="lessThan">
      <formula>0</formula>
    </cfRule>
  </conditionalFormatting>
  <conditionalFormatting sqref="F73:G73">
    <cfRule type="cellIs" dxfId="9474" priority="165" operator="lessThan">
      <formula>0</formula>
    </cfRule>
  </conditionalFormatting>
  <conditionalFormatting sqref="F73:G73">
    <cfRule type="cellIs" dxfId="9473" priority="164" operator="lessThan">
      <formula>0</formula>
    </cfRule>
  </conditionalFormatting>
  <conditionalFormatting sqref="F73:G73">
    <cfRule type="cellIs" dxfId="9472" priority="161" operator="lessThan">
      <formula>0</formula>
    </cfRule>
  </conditionalFormatting>
  <conditionalFormatting sqref="F73:G73">
    <cfRule type="cellIs" dxfId="9471" priority="160" operator="lessThan">
      <formula>0</formula>
    </cfRule>
  </conditionalFormatting>
  <conditionalFormatting sqref="F73:G73">
    <cfRule type="cellIs" dxfId="9470" priority="163" operator="lessThan">
      <formula>0</formula>
    </cfRule>
  </conditionalFormatting>
  <conditionalFormatting sqref="F73:G73">
    <cfRule type="cellIs" dxfId="9469" priority="162" operator="lessThan">
      <formula>0</formula>
    </cfRule>
  </conditionalFormatting>
  <conditionalFormatting sqref="F73:G73">
    <cfRule type="cellIs" dxfId="9468" priority="159" operator="lessThan">
      <formula>0</formula>
    </cfRule>
  </conditionalFormatting>
  <conditionalFormatting sqref="F73:G73">
    <cfRule type="cellIs" dxfId="9467" priority="158" operator="lessThan">
      <formula>0</formula>
    </cfRule>
  </conditionalFormatting>
  <conditionalFormatting sqref="F73:G73">
    <cfRule type="cellIs" dxfId="9466" priority="157" operator="lessThan">
      <formula>0</formula>
    </cfRule>
  </conditionalFormatting>
  <conditionalFormatting sqref="F73:G73">
    <cfRule type="cellIs" dxfId="9465" priority="156" operator="lessThan">
      <formula>0</formula>
    </cfRule>
  </conditionalFormatting>
  <conditionalFormatting sqref="F73:G73">
    <cfRule type="cellIs" dxfId="9464" priority="155" operator="lessThan">
      <formula>0</formula>
    </cfRule>
  </conditionalFormatting>
  <conditionalFormatting sqref="F73:G73">
    <cfRule type="cellIs" dxfId="9463" priority="154" operator="lessThan">
      <formula>0</formula>
    </cfRule>
  </conditionalFormatting>
  <conditionalFormatting sqref="F73:G73">
    <cfRule type="cellIs" dxfId="9462" priority="153" operator="lessThan">
      <formula>0</formula>
    </cfRule>
  </conditionalFormatting>
  <conditionalFormatting sqref="F73:G73">
    <cfRule type="cellIs" dxfId="9461" priority="148" operator="lessThan">
      <formula>0</formula>
    </cfRule>
  </conditionalFormatting>
  <conditionalFormatting sqref="F73:G73">
    <cfRule type="cellIs" dxfId="9460" priority="147" operator="lessThan">
      <formula>0</formula>
    </cfRule>
  </conditionalFormatting>
  <conditionalFormatting sqref="F73:G73">
    <cfRule type="cellIs" dxfId="9459" priority="145" operator="lessThan">
      <formula>0</formula>
    </cfRule>
  </conditionalFormatting>
  <conditionalFormatting sqref="F73:G73">
    <cfRule type="cellIs" dxfId="9458" priority="146" operator="lessThan">
      <formula>0</formula>
    </cfRule>
  </conditionalFormatting>
  <conditionalFormatting sqref="F73:G73">
    <cfRule type="cellIs" dxfId="9457" priority="144" operator="lessThan">
      <formula>0</formula>
    </cfRule>
  </conditionalFormatting>
  <conditionalFormatting sqref="F58:G58">
    <cfRule type="cellIs" dxfId="9456" priority="1536" operator="lessThan">
      <formula>0</formula>
    </cfRule>
  </conditionalFormatting>
  <conditionalFormatting sqref="F58:G58">
    <cfRule type="cellIs" dxfId="9455" priority="1535" operator="lessThan">
      <formula>0</formula>
    </cfRule>
  </conditionalFormatting>
  <conditionalFormatting sqref="F58:G58">
    <cfRule type="cellIs" dxfId="9454" priority="1534" operator="lessThan">
      <formula>0</formula>
    </cfRule>
  </conditionalFormatting>
  <conditionalFormatting sqref="F58:G58">
    <cfRule type="cellIs" dxfId="9453" priority="1532" operator="lessThan">
      <formula>0</formula>
    </cfRule>
  </conditionalFormatting>
  <conditionalFormatting sqref="F58:G58">
    <cfRule type="cellIs" dxfId="9452" priority="1533" operator="lessThan">
      <formula>0</formula>
    </cfRule>
  </conditionalFormatting>
  <conditionalFormatting sqref="F58:G58">
    <cfRule type="cellIs" dxfId="9451" priority="1531" operator="lessThan">
      <formula>0</formula>
    </cfRule>
  </conditionalFormatting>
  <conditionalFormatting sqref="F58:G58">
    <cfRule type="cellIs" dxfId="9450" priority="1530" operator="lessThan">
      <formula>0</formula>
    </cfRule>
  </conditionalFormatting>
  <conditionalFormatting sqref="F58:G58">
    <cfRule type="cellIs" dxfId="9449" priority="1529" operator="lessThan">
      <formula>0</formula>
    </cfRule>
  </conditionalFormatting>
  <conditionalFormatting sqref="F58:G58">
    <cfRule type="cellIs" dxfId="9448" priority="1528" operator="lessThan">
      <formula>0</formula>
    </cfRule>
  </conditionalFormatting>
  <conditionalFormatting sqref="F58:G58">
    <cfRule type="cellIs" dxfId="9447" priority="1527" operator="lessThan">
      <formula>0</formula>
    </cfRule>
  </conditionalFormatting>
  <conditionalFormatting sqref="F58:G58">
    <cfRule type="cellIs" dxfId="9446" priority="1526" operator="lessThan">
      <formula>0</formula>
    </cfRule>
  </conditionalFormatting>
  <conditionalFormatting sqref="F58:G58">
    <cfRule type="cellIs" dxfId="9445" priority="1523" operator="lessThan">
      <formula>0</formula>
    </cfRule>
  </conditionalFormatting>
  <conditionalFormatting sqref="F58:G58">
    <cfRule type="cellIs" dxfId="9444" priority="1522" operator="lessThan">
      <formula>0</formula>
    </cfRule>
  </conditionalFormatting>
  <conditionalFormatting sqref="F58:G58">
    <cfRule type="cellIs" dxfId="9443" priority="1525" operator="lessThan">
      <formula>0</formula>
    </cfRule>
  </conditionalFormatting>
  <conditionalFormatting sqref="F58:G58">
    <cfRule type="cellIs" dxfId="9442" priority="1524" operator="lessThan">
      <formula>0</formula>
    </cfRule>
  </conditionalFormatting>
  <conditionalFormatting sqref="F58:G58">
    <cfRule type="cellIs" dxfId="9441" priority="1521" operator="lessThan">
      <formula>0</formula>
    </cfRule>
  </conditionalFormatting>
  <conditionalFormatting sqref="F58:G58">
    <cfRule type="cellIs" dxfId="9440" priority="1520" operator="lessThan">
      <formula>0</formula>
    </cfRule>
  </conditionalFormatting>
  <conditionalFormatting sqref="F58:G58">
    <cfRule type="cellIs" dxfId="9439" priority="1519" operator="lessThan">
      <formula>0</formula>
    </cfRule>
  </conditionalFormatting>
  <conditionalFormatting sqref="F58:G58">
    <cfRule type="cellIs" dxfId="9438" priority="1518" operator="lessThan">
      <formula>0</formula>
    </cfRule>
  </conditionalFormatting>
  <conditionalFormatting sqref="F58:G58">
    <cfRule type="cellIs" dxfId="9437" priority="1517" operator="lessThan">
      <formula>0</formula>
    </cfRule>
  </conditionalFormatting>
  <conditionalFormatting sqref="F58:G58">
    <cfRule type="cellIs" dxfId="9436" priority="1516" operator="lessThan">
      <formula>0</formula>
    </cfRule>
  </conditionalFormatting>
  <conditionalFormatting sqref="F58:G58">
    <cfRule type="cellIs" dxfId="9435" priority="1515" operator="lessThan">
      <formula>0</formula>
    </cfRule>
  </conditionalFormatting>
  <conditionalFormatting sqref="F58:G58">
    <cfRule type="cellIs" dxfId="9434" priority="1496" operator="lessThan">
      <formula>0</formula>
    </cfRule>
  </conditionalFormatting>
  <conditionalFormatting sqref="F58:G58">
    <cfRule type="cellIs" dxfId="9433" priority="1494" operator="lessThan">
      <formula>0</formula>
    </cfRule>
  </conditionalFormatting>
  <conditionalFormatting sqref="F58:G58">
    <cfRule type="cellIs" dxfId="9432" priority="1495" operator="lessThan">
      <formula>0</formula>
    </cfRule>
  </conditionalFormatting>
  <conditionalFormatting sqref="F58:G58">
    <cfRule type="cellIs" dxfId="9431" priority="1493" operator="lessThan">
      <formula>0</formula>
    </cfRule>
  </conditionalFormatting>
  <conditionalFormatting sqref="F58:G58">
    <cfRule type="cellIs" dxfId="9430" priority="1487" operator="lessThan">
      <formula>0</formula>
    </cfRule>
  </conditionalFormatting>
  <conditionalFormatting sqref="F58:G58">
    <cfRule type="cellIs" dxfId="9429" priority="1485" operator="lessThan">
      <formula>0</formula>
    </cfRule>
  </conditionalFormatting>
  <conditionalFormatting sqref="F58:G58">
    <cfRule type="cellIs" dxfId="9428" priority="1486" operator="lessThan">
      <formula>0</formula>
    </cfRule>
  </conditionalFormatting>
  <conditionalFormatting sqref="F58:G58">
    <cfRule type="cellIs" dxfId="9427" priority="1484" operator="lessThan">
      <formula>0</formula>
    </cfRule>
  </conditionalFormatting>
  <conditionalFormatting sqref="F58:G58">
    <cfRule type="cellIs" dxfId="9426" priority="1483" operator="lessThan">
      <formula>0</formula>
    </cfRule>
  </conditionalFormatting>
  <conditionalFormatting sqref="F58:G58">
    <cfRule type="cellIs" dxfId="9425" priority="1482" operator="lessThan">
      <formula>0</formula>
    </cfRule>
  </conditionalFormatting>
  <conditionalFormatting sqref="F58:G58">
    <cfRule type="cellIs" dxfId="9424" priority="1480" operator="lessThan">
      <formula>0</formula>
    </cfRule>
  </conditionalFormatting>
  <conditionalFormatting sqref="F58:G58">
    <cfRule type="cellIs" dxfId="9423" priority="1481" operator="lessThan">
      <formula>0</formula>
    </cfRule>
  </conditionalFormatting>
  <conditionalFormatting sqref="F58:G58">
    <cfRule type="cellIs" dxfId="9422" priority="1479" operator="lessThan">
      <formula>0</formula>
    </cfRule>
  </conditionalFormatting>
  <conditionalFormatting sqref="F58:G58">
    <cfRule type="cellIs" dxfId="9421" priority="1478" operator="lessThan">
      <formula>0</formula>
    </cfRule>
  </conditionalFormatting>
  <conditionalFormatting sqref="F58:G58">
    <cfRule type="cellIs" dxfId="9420" priority="1476" operator="lessThan">
      <formula>0</formula>
    </cfRule>
  </conditionalFormatting>
  <conditionalFormatting sqref="F58:G58">
    <cfRule type="cellIs" dxfId="9419" priority="1477" operator="lessThan">
      <formula>0</formula>
    </cfRule>
  </conditionalFormatting>
  <conditionalFormatting sqref="F58:G58">
    <cfRule type="cellIs" dxfId="9418" priority="1475" operator="lessThan">
      <formula>0</formula>
    </cfRule>
  </conditionalFormatting>
  <conditionalFormatting sqref="F58:G58">
    <cfRule type="cellIs" dxfId="9417" priority="1474" operator="lessThan">
      <formula>0</formula>
    </cfRule>
  </conditionalFormatting>
  <conditionalFormatting sqref="F58:G58">
    <cfRule type="cellIs" dxfId="9416" priority="1473" operator="lessThan">
      <formula>0</formula>
    </cfRule>
  </conditionalFormatting>
  <conditionalFormatting sqref="F58:G58">
    <cfRule type="cellIs" dxfId="9415" priority="1514" operator="lessThan">
      <formula>0</formula>
    </cfRule>
  </conditionalFormatting>
  <conditionalFormatting sqref="F58:G58">
    <cfRule type="cellIs" dxfId="9414" priority="1513" operator="lessThan">
      <formula>0</formula>
    </cfRule>
  </conditionalFormatting>
  <conditionalFormatting sqref="F58:G58">
    <cfRule type="cellIs" dxfId="9413" priority="1512" operator="lessThan">
      <formula>0</formula>
    </cfRule>
  </conditionalFormatting>
  <conditionalFormatting sqref="F58:G58">
    <cfRule type="cellIs" dxfId="9412" priority="1511" operator="lessThan">
      <formula>0</formula>
    </cfRule>
  </conditionalFormatting>
  <conditionalFormatting sqref="F58:G58">
    <cfRule type="cellIs" dxfId="9411" priority="1510" operator="lessThan">
      <formula>0</formula>
    </cfRule>
  </conditionalFormatting>
  <conditionalFormatting sqref="F58:G58">
    <cfRule type="cellIs" dxfId="9410" priority="1509" operator="lessThan">
      <formula>0</formula>
    </cfRule>
  </conditionalFormatting>
  <conditionalFormatting sqref="F58:G58">
    <cfRule type="cellIs" dxfId="9409" priority="1508" operator="lessThan">
      <formula>0</formula>
    </cfRule>
  </conditionalFormatting>
  <conditionalFormatting sqref="F58:G58">
    <cfRule type="cellIs" dxfId="9408" priority="1505" operator="lessThan">
      <formula>0</formula>
    </cfRule>
  </conditionalFormatting>
  <conditionalFormatting sqref="F58:G58">
    <cfRule type="cellIs" dxfId="9407" priority="1504" operator="lessThan">
      <formula>0</formula>
    </cfRule>
  </conditionalFormatting>
  <conditionalFormatting sqref="F58:G58">
    <cfRule type="cellIs" dxfId="9406" priority="1507" operator="lessThan">
      <formula>0</formula>
    </cfRule>
  </conditionalFormatting>
  <conditionalFormatting sqref="F58:G58">
    <cfRule type="cellIs" dxfId="9405" priority="1506" operator="lessThan">
      <formula>0</formula>
    </cfRule>
  </conditionalFormatting>
  <conditionalFormatting sqref="F58:G58">
    <cfRule type="cellIs" dxfId="9404" priority="1503" operator="lessThan">
      <formula>0</formula>
    </cfRule>
  </conditionalFormatting>
  <conditionalFormatting sqref="F58:G58">
    <cfRule type="cellIs" dxfId="9403" priority="1502" operator="lessThan">
      <formula>0</formula>
    </cfRule>
  </conditionalFormatting>
  <conditionalFormatting sqref="F58:G58">
    <cfRule type="cellIs" dxfId="9402" priority="1501" operator="lessThan">
      <formula>0</formula>
    </cfRule>
  </conditionalFormatting>
  <conditionalFormatting sqref="F58:G58">
    <cfRule type="cellIs" dxfId="9401" priority="1500" operator="lessThan">
      <formula>0</formula>
    </cfRule>
  </conditionalFormatting>
  <conditionalFormatting sqref="F58:G58">
    <cfRule type="cellIs" dxfId="9400" priority="1499" operator="lessThan">
      <formula>0</formula>
    </cfRule>
  </conditionalFormatting>
  <conditionalFormatting sqref="F58:G58">
    <cfRule type="cellIs" dxfId="9399" priority="1498" operator="lessThan">
      <formula>0</formula>
    </cfRule>
  </conditionalFormatting>
  <conditionalFormatting sqref="F58:G58">
    <cfRule type="cellIs" dxfId="9398" priority="1497" operator="lessThan">
      <formula>0</formula>
    </cfRule>
  </conditionalFormatting>
  <conditionalFormatting sqref="F58:G58">
    <cfRule type="cellIs" dxfId="9397" priority="1492" operator="lessThan">
      <formula>0</formula>
    </cfRule>
  </conditionalFormatting>
  <conditionalFormatting sqref="F58:G58">
    <cfRule type="cellIs" dxfId="9396" priority="1491" operator="lessThan">
      <formula>0</formula>
    </cfRule>
  </conditionalFormatting>
  <conditionalFormatting sqref="F58:G58">
    <cfRule type="cellIs" dxfId="9395" priority="1489" operator="lessThan">
      <formula>0</formula>
    </cfRule>
  </conditionalFormatting>
  <conditionalFormatting sqref="F58:G58">
    <cfRule type="cellIs" dxfId="9394" priority="1490" operator="lessThan">
      <formula>0</formula>
    </cfRule>
  </conditionalFormatting>
  <conditionalFormatting sqref="F58:G58">
    <cfRule type="cellIs" dxfId="9393" priority="1488" operator="lessThan">
      <formula>0</formula>
    </cfRule>
  </conditionalFormatting>
  <conditionalFormatting sqref="F57:G57">
    <cfRule type="cellIs" dxfId="9392" priority="1472" operator="lessThan">
      <formula>0</formula>
    </cfRule>
  </conditionalFormatting>
  <conditionalFormatting sqref="F57:G57">
    <cfRule type="cellIs" dxfId="9391" priority="1471" operator="lessThan">
      <formula>0</formula>
    </cfRule>
  </conditionalFormatting>
  <conditionalFormatting sqref="F57:G57">
    <cfRule type="cellIs" dxfId="9390" priority="1470" operator="lessThan">
      <formula>0</formula>
    </cfRule>
  </conditionalFormatting>
  <conditionalFormatting sqref="F57:G57">
    <cfRule type="cellIs" dxfId="9389" priority="1468" operator="lessThan">
      <formula>0</formula>
    </cfRule>
  </conditionalFormatting>
  <conditionalFormatting sqref="F57:G57">
    <cfRule type="cellIs" dxfId="9388" priority="1469" operator="lessThan">
      <formula>0</formula>
    </cfRule>
  </conditionalFormatting>
  <conditionalFormatting sqref="F57:G57">
    <cfRule type="cellIs" dxfId="9387" priority="1467" operator="lessThan">
      <formula>0</formula>
    </cfRule>
  </conditionalFormatting>
  <conditionalFormatting sqref="F57:G57">
    <cfRule type="cellIs" dxfId="9386" priority="1466" operator="lessThan">
      <formula>0</formula>
    </cfRule>
  </conditionalFormatting>
  <conditionalFormatting sqref="F57:G57">
    <cfRule type="cellIs" dxfId="9385" priority="1465" operator="lessThan">
      <formula>0</formula>
    </cfRule>
  </conditionalFormatting>
  <conditionalFormatting sqref="F57:G57">
    <cfRule type="cellIs" dxfId="9384" priority="1464" operator="lessThan">
      <formula>0</formula>
    </cfRule>
  </conditionalFormatting>
  <conditionalFormatting sqref="F57:G57">
    <cfRule type="cellIs" dxfId="9383" priority="1463" operator="lessThan">
      <formula>0</formula>
    </cfRule>
  </conditionalFormatting>
  <conditionalFormatting sqref="F57:G57">
    <cfRule type="cellIs" dxfId="9382" priority="1462" operator="lessThan">
      <formula>0</formula>
    </cfRule>
  </conditionalFormatting>
  <conditionalFormatting sqref="F57:G57">
    <cfRule type="cellIs" dxfId="9381" priority="1459" operator="lessThan">
      <formula>0</formula>
    </cfRule>
  </conditionalFormatting>
  <conditionalFormatting sqref="F57:G57">
    <cfRule type="cellIs" dxfId="9380" priority="1458" operator="lessThan">
      <formula>0</formula>
    </cfRule>
  </conditionalFormatting>
  <conditionalFormatting sqref="F57:G57">
    <cfRule type="cellIs" dxfId="9379" priority="1461" operator="lessThan">
      <formula>0</formula>
    </cfRule>
  </conditionalFormatting>
  <conditionalFormatting sqref="F57:G57">
    <cfRule type="cellIs" dxfId="9378" priority="1460" operator="lessThan">
      <formula>0</formula>
    </cfRule>
  </conditionalFormatting>
  <conditionalFormatting sqref="F57:G57">
    <cfRule type="cellIs" dxfId="9377" priority="1457" operator="lessThan">
      <formula>0</formula>
    </cfRule>
  </conditionalFormatting>
  <conditionalFormatting sqref="F57:G57">
    <cfRule type="cellIs" dxfId="9376" priority="1456" operator="lessThan">
      <formula>0</formula>
    </cfRule>
  </conditionalFormatting>
  <conditionalFormatting sqref="F57:G57">
    <cfRule type="cellIs" dxfId="9375" priority="1455" operator="lessThan">
      <formula>0</formula>
    </cfRule>
  </conditionalFormatting>
  <conditionalFormatting sqref="F57:G57">
    <cfRule type="cellIs" dxfId="9374" priority="1454" operator="lessThan">
      <formula>0</formula>
    </cfRule>
  </conditionalFormatting>
  <conditionalFormatting sqref="F57:G57">
    <cfRule type="cellIs" dxfId="9373" priority="1453" operator="lessThan">
      <formula>0</formula>
    </cfRule>
  </conditionalFormatting>
  <conditionalFormatting sqref="F57:G57">
    <cfRule type="cellIs" dxfId="9372" priority="1452" operator="lessThan">
      <formula>0</formula>
    </cfRule>
  </conditionalFormatting>
  <conditionalFormatting sqref="F57:G57">
    <cfRule type="cellIs" dxfId="9371" priority="1451" operator="lessThan">
      <formula>0</formula>
    </cfRule>
  </conditionalFormatting>
  <conditionalFormatting sqref="F57:G57">
    <cfRule type="cellIs" dxfId="9370" priority="1432" operator="lessThan">
      <formula>0</formula>
    </cfRule>
  </conditionalFormatting>
  <conditionalFormatting sqref="F57:G57">
    <cfRule type="cellIs" dxfId="9369" priority="1430" operator="lessThan">
      <formula>0</formula>
    </cfRule>
  </conditionalFormatting>
  <conditionalFormatting sqref="F57:G57">
    <cfRule type="cellIs" dxfId="9368" priority="1431" operator="lessThan">
      <formula>0</formula>
    </cfRule>
  </conditionalFormatting>
  <conditionalFormatting sqref="F57:G57">
    <cfRule type="cellIs" dxfId="9367" priority="1429" operator="lessThan">
      <formula>0</formula>
    </cfRule>
  </conditionalFormatting>
  <conditionalFormatting sqref="F57:G57">
    <cfRule type="cellIs" dxfId="9366" priority="1423" operator="lessThan">
      <formula>0</formula>
    </cfRule>
  </conditionalFormatting>
  <conditionalFormatting sqref="F57:G57">
    <cfRule type="cellIs" dxfId="9365" priority="1421" operator="lessThan">
      <formula>0</formula>
    </cfRule>
  </conditionalFormatting>
  <conditionalFormatting sqref="F57:G57">
    <cfRule type="cellIs" dxfId="9364" priority="1422" operator="lessThan">
      <formula>0</formula>
    </cfRule>
  </conditionalFormatting>
  <conditionalFormatting sqref="F57:G57">
    <cfRule type="cellIs" dxfId="9363" priority="1420" operator="lessThan">
      <formula>0</formula>
    </cfRule>
  </conditionalFormatting>
  <conditionalFormatting sqref="F57:G57">
    <cfRule type="cellIs" dxfId="9362" priority="1419" operator="lessThan">
      <formula>0</formula>
    </cfRule>
  </conditionalFormatting>
  <conditionalFormatting sqref="F57:G57">
    <cfRule type="cellIs" dxfId="9361" priority="1418" operator="lessThan">
      <formula>0</formula>
    </cfRule>
  </conditionalFormatting>
  <conditionalFormatting sqref="F57:G57">
    <cfRule type="cellIs" dxfId="9360" priority="1416" operator="lessThan">
      <formula>0</formula>
    </cfRule>
  </conditionalFormatting>
  <conditionalFormatting sqref="F57:G57">
    <cfRule type="cellIs" dxfId="9359" priority="1417" operator="lessThan">
      <formula>0</formula>
    </cfRule>
  </conditionalFormatting>
  <conditionalFormatting sqref="F57:G57">
    <cfRule type="cellIs" dxfId="9358" priority="1415" operator="lessThan">
      <formula>0</formula>
    </cfRule>
  </conditionalFormatting>
  <conditionalFormatting sqref="F57:G57">
    <cfRule type="cellIs" dxfId="9357" priority="1414" operator="lessThan">
      <formula>0</formula>
    </cfRule>
  </conditionalFormatting>
  <conditionalFormatting sqref="F57:G57">
    <cfRule type="cellIs" dxfId="9356" priority="1412" operator="lessThan">
      <formula>0</formula>
    </cfRule>
  </conditionalFormatting>
  <conditionalFormatting sqref="F57:G57">
    <cfRule type="cellIs" dxfId="9355" priority="1413" operator="lessThan">
      <formula>0</formula>
    </cfRule>
  </conditionalFormatting>
  <conditionalFormatting sqref="F57:G57">
    <cfRule type="cellIs" dxfId="9354" priority="1411" operator="lessThan">
      <formula>0</formula>
    </cfRule>
  </conditionalFormatting>
  <conditionalFormatting sqref="F57:G57">
    <cfRule type="cellIs" dxfId="9353" priority="1410" operator="lessThan">
      <formula>0</formula>
    </cfRule>
  </conditionalFormatting>
  <conditionalFormatting sqref="F57:G57">
    <cfRule type="cellIs" dxfId="9352" priority="1409" operator="lessThan">
      <formula>0</formula>
    </cfRule>
  </conditionalFormatting>
  <conditionalFormatting sqref="F57:G57">
    <cfRule type="cellIs" dxfId="9351" priority="1450" operator="lessThan">
      <formula>0</formula>
    </cfRule>
  </conditionalFormatting>
  <conditionalFormatting sqref="F57:G57">
    <cfRule type="cellIs" dxfId="9350" priority="1449" operator="lessThan">
      <formula>0</formula>
    </cfRule>
  </conditionalFormatting>
  <conditionalFormatting sqref="F57:G57">
    <cfRule type="cellIs" dxfId="9349" priority="1448" operator="lessThan">
      <formula>0</formula>
    </cfRule>
  </conditionalFormatting>
  <conditionalFormatting sqref="F57:G57">
    <cfRule type="cellIs" dxfId="9348" priority="1447" operator="lessThan">
      <formula>0</formula>
    </cfRule>
  </conditionalFormatting>
  <conditionalFormatting sqref="F57:G57">
    <cfRule type="cellIs" dxfId="9347" priority="1446" operator="lessThan">
      <formula>0</formula>
    </cfRule>
  </conditionalFormatting>
  <conditionalFormatting sqref="F57:G57">
    <cfRule type="cellIs" dxfId="9346" priority="1445" operator="lessThan">
      <formula>0</formula>
    </cfRule>
  </conditionalFormatting>
  <conditionalFormatting sqref="F57:G57">
    <cfRule type="cellIs" dxfId="9345" priority="1444" operator="lessThan">
      <formula>0</formula>
    </cfRule>
  </conditionalFormatting>
  <conditionalFormatting sqref="F57:G57">
    <cfRule type="cellIs" dxfId="9344" priority="1441" operator="lessThan">
      <formula>0</formula>
    </cfRule>
  </conditionalFormatting>
  <conditionalFormatting sqref="F57:G57">
    <cfRule type="cellIs" dxfId="9343" priority="1440" operator="lessThan">
      <formula>0</formula>
    </cfRule>
  </conditionalFormatting>
  <conditionalFormatting sqref="F57:G57">
    <cfRule type="cellIs" dxfId="9342" priority="1443" operator="lessThan">
      <formula>0</formula>
    </cfRule>
  </conditionalFormatting>
  <conditionalFormatting sqref="F57:G57">
    <cfRule type="cellIs" dxfId="9341" priority="1442" operator="lessThan">
      <formula>0</formula>
    </cfRule>
  </conditionalFormatting>
  <conditionalFormatting sqref="F57:G57">
    <cfRule type="cellIs" dxfId="9340" priority="1439" operator="lessThan">
      <formula>0</formula>
    </cfRule>
  </conditionalFormatting>
  <conditionalFormatting sqref="F57:G57">
    <cfRule type="cellIs" dxfId="9339" priority="1438" operator="lessThan">
      <formula>0</formula>
    </cfRule>
  </conditionalFormatting>
  <conditionalFormatting sqref="F57:G57">
    <cfRule type="cellIs" dxfId="9338" priority="1437" operator="lessThan">
      <formula>0</formula>
    </cfRule>
  </conditionalFormatting>
  <conditionalFormatting sqref="F57:G57">
    <cfRule type="cellIs" dxfId="9337" priority="1436" operator="lessThan">
      <formula>0</formula>
    </cfRule>
  </conditionalFormatting>
  <conditionalFormatting sqref="F57:G57">
    <cfRule type="cellIs" dxfId="9336" priority="1435" operator="lessThan">
      <formula>0</formula>
    </cfRule>
  </conditionalFormatting>
  <conditionalFormatting sqref="F57:G57">
    <cfRule type="cellIs" dxfId="9335" priority="1434" operator="lessThan">
      <formula>0</formula>
    </cfRule>
  </conditionalFormatting>
  <conditionalFormatting sqref="F57:G57">
    <cfRule type="cellIs" dxfId="9334" priority="1433" operator="lessThan">
      <formula>0</formula>
    </cfRule>
  </conditionalFormatting>
  <conditionalFormatting sqref="F57:G57">
    <cfRule type="cellIs" dxfId="9333" priority="1428" operator="lessThan">
      <formula>0</formula>
    </cfRule>
  </conditionalFormatting>
  <conditionalFormatting sqref="F57:G57">
    <cfRule type="cellIs" dxfId="9332" priority="1427" operator="lessThan">
      <formula>0</formula>
    </cfRule>
  </conditionalFormatting>
  <conditionalFormatting sqref="F57:G57">
    <cfRule type="cellIs" dxfId="9331" priority="1425" operator="lessThan">
      <formula>0</formula>
    </cfRule>
  </conditionalFormatting>
  <conditionalFormatting sqref="F57:G57">
    <cfRule type="cellIs" dxfId="9330" priority="1426" operator="lessThan">
      <formula>0</formula>
    </cfRule>
  </conditionalFormatting>
  <conditionalFormatting sqref="F57:G57">
    <cfRule type="cellIs" dxfId="9329" priority="1424" operator="lessThan">
      <formula>0</formula>
    </cfRule>
  </conditionalFormatting>
  <conditionalFormatting sqref="F56:G56">
    <cfRule type="cellIs" dxfId="9328" priority="1408" operator="lessThan">
      <formula>0</formula>
    </cfRule>
  </conditionalFormatting>
  <conditionalFormatting sqref="F56:G56">
    <cfRule type="cellIs" dxfId="9327" priority="1407" operator="lessThan">
      <formula>0</formula>
    </cfRule>
  </conditionalFormatting>
  <conditionalFormatting sqref="F56:G56">
    <cfRule type="cellIs" dxfId="9326" priority="1406" operator="lessThan">
      <formula>0</formula>
    </cfRule>
  </conditionalFormatting>
  <conditionalFormatting sqref="F56:G56">
    <cfRule type="cellIs" dxfId="9325" priority="1404" operator="lessThan">
      <formula>0</formula>
    </cfRule>
  </conditionalFormatting>
  <conditionalFormatting sqref="F56:G56">
    <cfRule type="cellIs" dxfId="9324" priority="1405" operator="lessThan">
      <formula>0</formula>
    </cfRule>
  </conditionalFormatting>
  <conditionalFormatting sqref="F56:G56">
    <cfRule type="cellIs" dxfId="9323" priority="1403" operator="lessThan">
      <formula>0</formula>
    </cfRule>
  </conditionalFormatting>
  <conditionalFormatting sqref="F56:G56">
    <cfRule type="cellIs" dxfId="9322" priority="1402" operator="lessThan">
      <formula>0</formula>
    </cfRule>
  </conditionalFormatting>
  <conditionalFormatting sqref="F56:G56">
    <cfRule type="cellIs" dxfId="9321" priority="1401" operator="lessThan">
      <formula>0</formula>
    </cfRule>
  </conditionalFormatting>
  <conditionalFormatting sqref="F56:G56">
    <cfRule type="cellIs" dxfId="9320" priority="1400" operator="lessThan">
      <formula>0</formula>
    </cfRule>
  </conditionalFormatting>
  <conditionalFormatting sqref="F56:G56">
    <cfRule type="cellIs" dxfId="9319" priority="1399" operator="lessThan">
      <formula>0</formula>
    </cfRule>
  </conditionalFormatting>
  <conditionalFormatting sqref="F56:G56">
    <cfRule type="cellIs" dxfId="9318" priority="1398" operator="lessThan">
      <formula>0</formula>
    </cfRule>
  </conditionalFormatting>
  <conditionalFormatting sqref="F56:G56">
    <cfRule type="cellIs" dxfId="9317" priority="1395" operator="lessThan">
      <formula>0</formula>
    </cfRule>
  </conditionalFormatting>
  <conditionalFormatting sqref="F56:G56">
    <cfRule type="cellIs" dxfId="9316" priority="1394" operator="lessThan">
      <formula>0</formula>
    </cfRule>
  </conditionalFormatting>
  <conditionalFormatting sqref="F56:G56">
    <cfRule type="cellIs" dxfId="9315" priority="1397" operator="lessThan">
      <formula>0</formula>
    </cfRule>
  </conditionalFormatting>
  <conditionalFormatting sqref="F56:G56">
    <cfRule type="cellIs" dxfId="9314" priority="1396" operator="lessThan">
      <formula>0</formula>
    </cfRule>
  </conditionalFormatting>
  <conditionalFormatting sqref="F56:G56">
    <cfRule type="cellIs" dxfId="9313" priority="1393" operator="lessThan">
      <formula>0</formula>
    </cfRule>
  </conditionalFormatting>
  <conditionalFormatting sqref="F56:G56">
    <cfRule type="cellIs" dxfId="9312" priority="1392" operator="lessThan">
      <formula>0</formula>
    </cfRule>
  </conditionalFormatting>
  <conditionalFormatting sqref="F56:G56">
    <cfRule type="cellIs" dxfId="9311" priority="1391" operator="lessThan">
      <formula>0</formula>
    </cfRule>
  </conditionalFormatting>
  <conditionalFormatting sqref="F56:G56">
    <cfRule type="cellIs" dxfId="9310" priority="1390" operator="lessThan">
      <formula>0</formula>
    </cfRule>
  </conditionalFormatting>
  <conditionalFormatting sqref="F56:G56">
    <cfRule type="cellIs" dxfId="9309" priority="1389" operator="lessThan">
      <formula>0</formula>
    </cfRule>
  </conditionalFormatting>
  <conditionalFormatting sqref="F56:G56">
    <cfRule type="cellIs" dxfId="9308" priority="1388" operator="lessThan">
      <formula>0</formula>
    </cfRule>
  </conditionalFormatting>
  <conditionalFormatting sqref="F56:G56">
    <cfRule type="cellIs" dxfId="9307" priority="1387" operator="lessThan">
      <formula>0</formula>
    </cfRule>
  </conditionalFormatting>
  <conditionalFormatting sqref="F56:G56">
    <cfRule type="cellIs" dxfId="9306" priority="1368" operator="lessThan">
      <formula>0</formula>
    </cfRule>
  </conditionalFormatting>
  <conditionalFormatting sqref="F56:G56">
    <cfRule type="cellIs" dxfId="9305" priority="1366" operator="lessThan">
      <formula>0</formula>
    </cfRule>
  </conditionalFormatting>
  <conditionalFormatting sqref="F56:G56">
    <cfRule type="cellIs" dxfId="9304" priority="1367" operator="lessThan">
      <formula>0</formula>
    </cfRule>
  </conditionalFormatting>
  <conditionalFormatting sqref="F56:G56">
    <cfRule type="cellIs" dxfId="9303" priority="1365" operator="lessThan">
      <formula>0</formula>
    </cfRule>
  </conditionalFormatting>
  <conditionalFormatting sqref="F56:G56">
    <cfRule type="cellIs" dxfId="9302" priority="1359" operator="lessThan">
      <formula>0</formula>
    </cfRule>
  </conditionalFormatting>
  <conditionalFormatting sqref="F56:G56">
    <cfRule type="cellIs" dxfId="9301" priority="1357" operator="lessThan">
      <formula>0</formula>
    </cfRule>
  </conditionalFormatting>
  <conditionalFormatting sqref="F56:G56">
    <cfRule type="cellIs" dxfId="9300" priority="1358" operator="lessThan">
      <formula>0</formula>
    </cfRule>
  </conditionalFormatting>
  <conditionalFormatting sqref="F56:G56">
    <cfRule type="cellIs" dxfId="9299" priority="1356" operator="lessThan">
      <formula>0</formula>
    </cfRule>
  </conditionalFormatting>
  <conditionalFormatting sqref="F56:G56">
    <cfRule type="cellIs" dxfId="9298" priority="1355" operator="lessThan">
      <formula>0</formula>
    </cfRule>
  </conditionalFormatting>
  <conditionalFormatting sqref="F56:G56">
    <cfRule type="cellIs" dxfId="9297" priority="1354" operator="lessThan">
      <formula>0</formula>
    </cfRule>
  </conditionalFormatting>
  <conditionalFormatting sqref="F56:G56">
    <cfRule type="cellIs" dxfId="9296" priority="1352" operator="lessThan">
      <formula>0</formula>
    </cfRule>
  </conditionalFormatting>
  <conditionalFormatting sqref="F56:G56">
    <cfRule type="cellIs" dxfId="9295" priority="1353" operator="lessThan">
      <formula>0</formula>
    </cfRule>
  </conditionalFormatting>
  <conditionalFormatting sqref="F56:G56">
    <cfRule type="cellIs" dxfId="9294" priority="1351" operator="lessThan">
      <formula>0</formula>
    </cfRule>
  </conditionalFormatting>
  <conditionalFormatting sqref="F56:G56">
    <cfRule type="cellIs" dxfId="9293" priority="1350" operator="lessThan">
      <formula>0</formula>
    </cfRule>
  </conditionalFormatting>
  <conditionalFormatting sqref="F56:G56">
    <cfRule type="cellIs" dxfId="9292" priority="1348" operator="lessThan">
      <formula>0</formula>
    </cfRule>
  </conditionalFormatting>
  <conditionalFormatting sqref="F56:G56">
    <cfRule type="cellIs" dxfId="9291" priority="1349" operator="lessThan">
      <formula>0</formula>
    </cfRule>
  </conditionalFormatting>
  <conditionalFormatting sqref="F56:G56">
    <cfRule type="cellIs" dxfId="9290" priority="1347" operator="lessThan">
      <formula>0</formula>
    </cfRule>
  </conditionalFormatting>
  <conditionalFormatting sqref="F56:G56">
    <cfRule type="cellIs" dxfId="9289" priority="1346" operator="lessThan">
      <formula>0</formula>
    </cfRule>
  </conditionalFormatting>
  <conditionalFormatting sqref="F56:G56">
    <cfRule type="cellIs" dxfId="9288" priority="1345" operator="lessThan">
      <formula>0</formula>
    </cfRule>
  </conditionalFormatting>
  <conditionalFormatting sqref="F56:G56">
    <cfRule type="cellIs" dxfId="9287" priority="1386" operator="lessThan">
      <formula>0</formula>
    </cfRule>
  </conditionalFormatting>
  <conditionalFormatting sqref="F56:G56">
    <cfRule type="cellIs" dxfId="9286" priority="1385" operator="lessThan">
      <formula>0</formula>
    </cfRule>
  </conditionalFormatting>
  <conditionalFormatting sqref="F56:G56">
    <cfRule type="cellIs" dxfId="9285" priority="1384" operator="lessThan">
      <formula>0</formula>
    </cfRule>
  </conditionalFormatting>
  <conditionalFormatting sqref="F56:G56">
    <cfRule type="cellIs" dxfId="9284" priority="1383" operator="lessThan">
      <formula>0</formula>
    </cfRule>
  </conditionalFormatting>
  <conditionalFormatting sqref="F56:G56">
    <cfRule type="cellIs" dxfId="9283" priority="1382" operator="lessThan">
      <formula>0</formula>
    </cfRule>
  </conditionalFormatting>
  <conditionalFormatting sqref="F56:G56">
    <cfRule type="cellIs" dxfId="9282" priority="1381" operator="lessThan">
      <formula>0</formula>
    </cfRule>
  </conditionalFormatting>
  <conditionalFormatting sqref="F56:G56">
    <cfRule type="cellIs" dxfId="9281" priority="1380" operator="lessThan">
      <formula>0</formula>
    </cfRule>
  </conditionalFormatting>
  <conditionalFormatting sqref="F56:G56">
    <cfRule type="cellIs" dxfId="9280" priority="1377" operator="lessThan">
      <formula>0</formula>
    </cfRule>
  </conditionalFormatting>
  <conditionalFormatting sqref="F56:G56">
    <cfRule type="cellIs" dxfId="9279" priority="1376" operator="lessThan">
      <formula>0</formula>
    </cfRule>
  </conditionalFormatting>
  <conditionalFormatting sqref="F56:G56">
    <cfRule type="cellIs" dxfId="9278" priority="1379" operator="lessThan">
      <formula>0</formula>
    </cfRule>
  </conditionalFormatting>
  <conditionalFormatting sqref="F56:G56">
    <cfRule type="cellIs" dxfId="9277" priority="1378" operator="lessThan">
      <formula>0</formula>
    </cfRule>
  </conditionalFormatting>
  <conditionalFormatting sqref="F56:G56">
    <cfRule type="cellIs" dxfId="9276" priority="1375" operator="lessThan">
      <formula>0</formula>
    </cfRule>
  </conditionalFormatting>
  <conditionalFormatting sqref="F56:G56">
    <cfRule type="cellIs" dxfId="9275" priority="1374" operator="lessThan">
      <formula>0</formula>
    </cfRule>
  </conditionalFormatting>
  <conditionalFormatting sqref="F56:G56">
    <cfRule type="cellIs" dxfId="9274" priority="1373" operator="lessThan">
      <formula>0</formula>
    </cfRule>
  </conditionalFormatting>
  <conditionalFormatting sqref="F56:G56">
    <cfRule type="cellIs" dxfId="9273" priority="1372" operator="lessThan">
      <formula>0</formula>
    </cfRule>
  </conditionalFormatting>
  <conditionalFormatting sqref="F56:G56">
    <cfRule type="cellIs" dxfId="9272" priority="1371" operator="lessThan">
      <formula>0</formula>
    </cfRule>
  </conditionalFormatting>
  <conditionalFormatting sqref="F56:G56">
    <cfRule type="cellIs" dxfId="9271" priority="1370" operator="lessThan">
      <formula>0</formula>
    </cfRule>
  </conditionalFormatting>
  <conditionalFormatting sqref="F56:G56">
    <cfRule type="cellIs" dxfId="9270" priority="1369" operator="lessThan">
      <formula>0</formula>
    </cfRule>
  </conditionalFormatting>
  <conditionalFormatting sqref="F56:G56">
    <cfRule type="cellIs" dxfId="9269" priority="1364" operator="lessThan">
      <formula>0</formula>
    </cfRule>
  </conditionalFormatting>
  <conditionalFormatting sqref="F56:G56">
    <cfRule type="cellIs" dxfId="9268" priority="1363" operator="lessThan">
      <formula>0</formula>
    </cfRule>
  </conditionalFormatting>
  <conditionalFormatting sqref="F56:G56">
    <cfRule type="cellIs" dxfId="9267" priority="1361" operator="lessThan">
      <formula>0</formula>
    </cfRule>
  </conditionalFormatting>
  <conditionalFormatting sqref="F56:G56">
    <cfRule type="cellIs" dxfId="9266" priority="1362" operator="lessThan">
      <formula>0</formula>
    </cfRule>
  </conditionalFormatting>
  <conditionalFormatting sqref="F56:G56">
    <cfRule type="cellIs" dxfId="9265" priority="1360" operator="lessThan">
      <formula>0</formula>
    </cfRule>
  </conditionalFormatting>
  <conditionalFormatting sqref="F55:G55">
    <cfRule type="cellIs" dxfId="9264" priority="1344" operator="lessThan">
      <formula>0</formula>
    </cfRule>
  </conditionalFormatting>
  <conditionalFormatting sqref="F55:G55">
    <cfRule type="cellIs" dxfId="9263" priority="1343" operator="lessThan">
      <formula>0</formula>
    </cfRule>
  </conditionalFormatting>
  <conditionalFormatting sqref="F55:G55">
    <cfRule type="cellIs" dxfId="9262" priority="1342" operator="lessThan">
      <formula>0</formula>
    </cfRule>
  </conditionalFormatting>
  <conditionalFormatting sqref="F55:G55">
    <cfRule type="cellIs" dxfId="9261" priority="1340" operator="lessThan">
      <formula>0</formula>
    </cfRule>
  </conditionalFormatting>
  <conditionalFormatting sqref="F55:G55">
    <cfRule type="cellIs" dxfId="9260" priority="1341" operator="lessThan">
      <formula>0</formula>
    </cfRule>
  </conditionalFormatting>
  <conditionalFormatting sqref="F55:G55">
    <cfRule type="cellIs" dxfId="9259" priority="1339" operator="lessThan">
      <formula>0</formula>
    </cfRule>
  </conditionalFormatting>
  <conditionalFormatting sqref="F55:G55">
    <cfRule type="cellIs" dxfId="9258" priority="1338" operator="lessThan">
      <formula>0</formula>
    </cfRule>
  </conditionalFormatting>
  <conditionalFormatting sqref="F55:G55">
    <cfRule type="cellIs" dxfId="9257" priority="1337" operator="lessThan">
      <formula>0</formula>
    </cfRule>
  </conditionalFormatting>
  <conditionalFormatting sqref="F55:G55">
    <cfRule type="cellIs" dxfId="9256" priority="1336" operator="lessThan">
      <formula>0</formula>
    </cfRule>
  </conditionalFormatting>
  <conditionalFormatting sqref="F55:G55">
    <cfRule type="cellIs" dxfId="9255" priority="1335" operator="lessThan">
      <formula>0</formula>
    </cfRule>
  </conditionalFormatting>
  <conditionalFormatting sqref="F55:G55">
    <cfRule type="cellIs" dxfId="9254" priority="1334" operator="lessThan">
      <formula>0</formula>
    </cfRule>
  </conditionalFormatting>
  <conditionalFormatting sqref="F55:G55">
    <cfRule type="cellIs" dxfId="9253" priority="1331" operator="lessThan">
      <formula>0</formula>
    </cfRule>
  </conditionalFormatting>
  <conditionalFormatting sqref="F55:G55">
    <cfRule type="cellIs" dxfId="9252" priority="1330" operator="lessThan">
      <formula>0</formula>
    </cfRule>
  </conditionalFormatting>
  <conditionalFormatting sqref="F55:G55">
    <cfRule type="cellIs" dxfId="9251" priority="1333" operator="lessThan">
      <formula>0</formula>
    </cfRule>
  </conditionalFormatting>
  <conditionalFormatting sqref="F55:G55">
    <cfRule type="cellIs" dxfId="9250" priority="1332" operator="lessThan">
      <formula>0</formula>
    </cfRule>
  </conditionalFormatting>
  <conditionalFormatting sqref="F55:G55">
    <cfRule type="cellIs" dxfId="9249" priority="1329" operator="lessThan">
      <formula>0</formula>
    </cfRule>
  </conditionalFormatting>
  <conditionalFormatting sqref="F55:G55">
    <cfRule type="cellIs" dxfId="9248" priority="1328" operator="lessThan">
      <formula>0</formula>
    </cfRule>
  </conditionalFormatting>
  <conditionalFormatting sqref="F55:G55">
    <cfRule type="cellIs" dxfId="9247" priority="1327" operator="lessThan">
      <formula>0</formula>
    </cfRule>
  </conditionalFormatting>
  <conditionalFormatting sqref="F55:G55">
    <cfRule type="cellIs" dxfId="9246" priority="1326" operator="lessThan">
      <formula>0</formula>
    </cfRule>
  </conditionalFormatting>
  <conditionalFormatting sqref="F55:G55">
    <cfRule type="cellIs" dxfId="9245" priority="1325" operator="lessThan">
      <formula>0</formula>
    </cfRule>
  </conditionalFormatting>
  <conditionalFormatting sqref="F55:G55">
    <cfRule type="cellIs" dxfId="9244" priority="1324" operator="lessThan">
      <formula>0</formula>
    </cfRule>
  </conditionalFormatting>
  <conditionalFormatting sqref="F55:G55">
    <cfRule type="cellIs" dxfId="9243" priority="1323" operator="lessThan">
      <formula>0</formula>
    </cfRule>
  </conditionalFormatting>
  <conditionalFormatting sqref="F55:G55">
    <cfRule type="cellIs" dxfId="9242" priority="1304" operator="lessThan">
      <formula>0</formula>
    </cfRule>
  </conditionalFormatting>
  <conditionalFormatting sqref="F55:G55">
    <cfRule type="cellIs" dxfId="9241" priority="1302" operator="lessThan">
      <formula>0</formula>
    </cfRule>
  </conditionalFormatting>
  <conditionalFormatting sqref="F55:G55">
    <cfRule type="cellIs" dxfId="9240" priority="1303" operator="lessThan">
      <formula>0</formula>
    </cfRule>
  </conditionalFormatting>
  <conditionalFormatting sqref="F55:G55">
    <cfRule type="cellIs" dxfId="9239" priority="1301" operator="lessThan">
      <formula>0</formula>
    </cfRule>
  </conditionalFormatting>
  <conditionalFormatting sqref="F55:G55">
    <cfRule type="cellIs" dxfId="9238" priority="1295" operator="lessThan">
      <formula>0</formula>
    </cfRule>
  </conditionalFormatting>
  <conditionalFormatting sqref="F55:G55">
    <cfRule type="cellIs" dxfId="9237" priority="1293" operator="lessThan">
      <formula>0</formula>
    </cfRule>
  </conditionalFormatting>
  <conditionalFormatting sqref="F55:G55">
    <cfRule type="cellIs" dxfId="9236" priority="1294" operator="lessThan">
      <formula>0</formula>
    </cfRule>
  </conditionalFormatting>
  <conditionalFormatting sqref="F55:G55">
    <cfRule type="cellIs" dxfId="9235" priority="1292" operator="lessThan">
      <formula>0</formula>
    </cfRule>
  </conditionalFormatting>
  <conditionalFormatting sqref="F55:G55">
    <cfRule type="cellIs" dxfId="9234" priority="1291" operator="lessThan">
      <formula>0</formula>
    </cfRule>
  </conditionalFormatting>
  <conditionalFormatting sqref="F55:G55">
    <cfRule type="cellIs" dxfId="9233" priority="1290" operator="lessThan">
      <formula>0</formula>
    </cfRule>
  </conditionalFormatting>
  <conditionalFormatting sqref="F55:G55">
    <cfRule type="cellIs" dxfId="9232" priority="1288" operator="lessThan">
      <formula>0</formula>
    </cfRule>
  </conditionalFormatting>
  <conditionalFormatting sqref="F55:G55">
    <cfRule type="cellIs" dxfId="9231" priority="1289" operator="lessThan">
      <formula>0</formula>
    </cfRule>
  </conditionalFormatting>
  <conditionalFormatting sqref="F55:G55">
    <cfRule type="cellIs" dxfId="9230" priority="1287" operator="lessThan">
      <formula>0</formula>
    </cfRule>
  </conditionalFormatting>
  <conditionalFormatting sqref="F55:G55">
    <cfRule type="cellIs" dxfId="9229" priority="1286" operator="lessThan">
      <formula>0</formula>
    </cfRule>
  </conditionalFormatting>
  <conditionalFormatting sqref="F55:G55">
    <cfRule type="cellIs" dxfId="9228" priority="1284" operator="lessThan">
      <formula>0</formula>
    </cfRule>
  </conditionalFormatting>
  <conditionalFormatting sqref="F55:G55">
    <cfRule type="cellIs" dxfId="9227" priority="1285" operator="lessThan">
      <formula>0</formula>
    </cfRule>
  </conditionalFormatting>
  <conditionalFormatting sqref="F55:G55">
    <cfRule type="cellIs" dxfId="9226" priority="1283" operator="lessThan">
      <formula>0</formula>
    </cfRule>
  </conditionalFormatting>
  <conditionalFormatting sqref="F55:G55">
    <cfRule type="cellIs" dxfId="9225" priority="1282" operator="lessThan">
      <formula>0</formula>
    </cfRule>
  </conditionalFormatting>
  <conditionalFormatting sqref="F55:G55">
    <cfRule type="cellIs" dxfId="9224" priority="1281" operator="lessThan">
      <formula>0</formula>
    </cfRule>
  </conditionalFormatting>
  <conditionalFormatting sqref="F55:G55">
    <cfRule type="cellIs" dxfId="9223" priority="1322" operator="lessThan">
      <formula>0</formula>
    </cfRule>
  </conditionalFormatting>
  <conditionalFormatting sqref="F55:G55">
    <cfRule type="cellIs" dxfId="9222" priority="1321" operator="lessThan">
      <formula>0</formula>
    </cfRule>
  </conditionalFormatting>
  <conditionalFormatting sqref="F55:G55">
    <cfRule type="cellIs" dxfId="9221" priority="1320" operator="lessThan">
      <formula>0</formula>
    </cfRule>
  </conditionalFormatting>
  <conditionalFormatting sqref="F55:G55">
    <cfRule type="cellIs" dxfId="9220" priority="1319" operator="lessThan">
      <formula>0</formula>
    </cfRule>
  </conditionalFormatting>
  <conditionalFormatting sqref="F55:G55">
    <cfRule type="cellIs" dxfId="9219" priority="1318" operator="lessThan">
      <formula>0</formula>
    </cfRule>
  </conditionalFormatting>
  <conditionalFormatting sqref="F55:G55">
    <cfRule type="cellIs" dxfId="9218" priority="1317" operator="lessThan">
      <formula>0</formula>
    </cfRule>
  </conditionalFormatting>
  <conditionalFormatting sqref="F55:G55">
    <cfRule type="cellIs" dxfId="9217" priority="1316" operator="lessThan">
      <formula>0</formula>
    </cfRule>
  </conditionalFormatting>
  <conditionalFormatting sqref="F55:G55">
    <cfRule type="cellIs" dxfId="9216" priority="1313" operator="lessThan">
      <formula>0</formula>
    </cfRule>
  </conditionalFormatting>
  <conditionalFormatting sqref="F55:G55">
    <cfRule type="cellIs" dxfId="9215" priority="1312" operator="lessThan">
      <formula>0</formula>
    </cfRule>
  </conditionalFormatting>
  <conditionalFormatting sqref="F55:G55">
    <cfRule type="cellIs" dxfId="9214" priority="1315" operator="lessThan">
      <formula>0</formula>
    </cfRule>
  </conditionalFormatting>
  <conditionalFormatting sqref="F55:G55">
    <cfRule type="cellIs" dxfId="9213" priority="1314" operator="lessThan">
      <formula>0</formula>
    </cfRule>
  </conditionalFormatting>
  <conditionalFormatting sqref="F55:G55">
    <cfRule type="cellIs" dxfId="9212" priority="1311" operator="lessThan">
      <formula>0</formula>
    </cfRule>
  </conditionalFormatting>
  <conditionalFormatting sqref="F55:G55">
    <cfRule type="cellIs" dxfId="9211" priority="1310" operator="lessThan">
      <formula>0</formula>
    </cfRule>
  </conditionalFormatting>
  <conditionalFormatting sqref="F55:G55">
    <cfRule type="cellIs" dxfId="9210" priority="1309" operator="lessThan">
      <formula>0</formula>
    </cfRule>
  </conditionalFormatting>
  <conditionalFormatting sqref="F55:G55">
    <cfRule type="cellIs" dxfId="9209" priority="1308" operator="lessThan">
      <formula>0</formula>
    </cfRule>
  </conditionalFormatting>
  <conditionalFormatting sqref="F55:G55">
    <cfRule type="cellIs" dxfId="9208" priority="1307" operator="lessThan">
      <formula>0</formula>
    </cfRule>
  </conditionalFormatting>
  <conditionalFormatting sqref="F55:G55">
    <cfRule type="cellIs" dxfId="9207" priority="1306" operator="lessThan">
      <formula>0</formula>
    </cfRule>
  </conditionalFormatting>
  <conditionalFormatting sqref="F55:G55">
    <cfRule type="cellIs" dxfId="9206" priority="1305" operator="lessThan">
      <formula>0</formula>
    </cfRule>
  </conditionalFormatting>
  <conditionalFormatting sqref="F55:G55">
    <cfRule type="cellIs" dxfId="9205" priority="1300" operator="lessThan">
      <formula>0</formula>
    </cfRule>
  </conditionalFormatting>
  <conditionalFormatting sqref="F55:G55">
    <cfRule type="cellIs" dxfId="9204" priority="1299" operator="lessThan">
      <formula>0</formula>
    </cfRule>
  </conditionalFormatting>
  <conditionalFormatting sqref="F55:G55">
    <cfRule type="cellIs" dxfId="9203" priority="1297" operator="lessThan">
      <formula>0</formula>
    </cfRule>
  </conditionalFormatting>
  <conditionalFormatting sqref="F55:G55">
    <cfRule type="cellIs" dxfId="9202" priority="1298" operator="lessThan">
      <formula>0</formula>
    </cfRule>
  </conditionalFormatting>
  <conditionalFormatting sqref="F55:G55">
    <cfRule type="cellIs" dxfId="9201" priority="1296" operator="lessThan">
      <formula>0</formula>
    </cfRule>
  </conditionalFormatting>
  <conditionalFormatting sqref="F54:G54">
    <cfRule type="cellIs" dxfId="9200" priority="1280" operator="lessThan">
      <formula>0</formula>
    </cfRule>
  </conditionalFormatting>
  <conditionalFormatting sqref="F54:G54">
    <cfRule type="cellIs" dxfId="9199" priority="1279" operator="lessThan">
      <formula>0</formula>
    </cfRule>
  </conditionalFormatting>
  <conditionalFormatting sqref="F54:G54">
    <cfRule type="cellIs" dxfId="9198" priority="1278" operator="lessThan">
      <formula>0</formula>
    </cfRule>
  </conditionalFormatting>
  <conditionalFormatting sqref="F54:G54">
    <cfRule type="cellIs" dxfId="9197" priority="1276" operator="lessThan">
      <formula>0</formula>
    </cfRule>
  </conditionalFormatting>
  <conditionalFormatting sqref="F54:G54">
    <cfRule type="cellIs" dxfId="9196" priority="1277" operator="lessThan">
      <formula>0</formula>
    </cfRule>
  </conditionalFormatting>
  <conditionalFormatting sqref="F54:G54">
    <cfRule type="cellIs" dxfId="9195" priority="1275" operator="lessThan">
      <formula>0</formula>
    </cfRule>
  </conditionalFormatting>
  <conditionalFormatting sqref="F54:G54">
    <cfRule type="cellIs" dxfId="9194" priority="1274" operator="lessThan">
      <formula>0</formula>
    </cfRule>
  </conditionalFormatting>
  <conditionalFormatting sqref="F54:G54">
    <cfRule type="cellIs" dxfId="9193" priority="1273" operator="lessThan">
      <formula>0</formula>
    </cfRule>
  </conditionalFormatting>
  <conditionalFormatting sqref="F54:G54">
    <cfRule type="cellIs" dxfId="9192" priority="1272" operator="lessThan">
      <formula>0</formula>
    </cfRule>
  </conditionalFormatting>
  <conditionalFormatting sqref="F54:G54">
    <cfRule type="cellIs" dxfId="9191" priority="1271" operator="lessThan">
      <formula>0</formula>
    </cfRule>
  </conditionalFormatting>
  <conditionalFormatting sqref="F54:G54">
    <cfRule type="cellIs" dxfId="9190" priority="1270" operator="lessThan">
      <formula>0</formula>
    </cfRule>
  </conditionalFormatting>
  <conditionalFormatting sqref="F54:G54">
    <cfRule type="cellIs" dxfId="9189" priority="1267" operator="lessThan">
      <formula>0</formula>
    </cfRule>
  </conditionalFormatting>
  <conditionalFormatting sqref="F54:G54">
    <cfRule type="cellIs" dxfId="9188" priority="1266" operator="lessThan">
      <formula>0</formula>
    </cfRule>
  </conditionalFormatting>
  <conditionalFormatting sqref="F54:G54">
    <cfRule type="cellIs" dxfId="9187" priority="1269" operator="lessThan">
      <formula>0</formula>
    </cfRule>
  </conditionalFormatting>
  <conditionalFormatting sqref="F54:G54">
    <cfRule type="cellIs" dxfId="9186" priority="1268" operator="lessThan">
      <formula>0</formula>
    </cfRule>
  </conditionalFormatting>
  <conditionalFormatting sqref="F54:G54">
    <cfRule type="cellIs" dxfId="9185" priority="1265" operator="lessThan">
      <formula>0</formula>
    </cfRule>
  </conditionalFormatting>
  <conditionalFormatting sqref="F54:G54">
    <cfRule type="cellIs" dxfId="9184" priority="1264" operator="lessThan">
      <formula>0</formula>
    </cfRule>
  </conditionalFormatting>
  <conditionalFormatting sqref="F54:G54">
    <cfRule type="cellIs" dxfId="9183" priority="1263" operator="lessThan">
      <formula>0</formula>
    </cfRule>
  </conditionalFormatting>
  <conditionalFormatting sqref="F54:G54">
    <cfRule type="cellIs" dxfId="9182" priority="1262" operator="lessThan">
      <formula>0</formula>
    </cfRule>
  </conditionalFormatting>
  <conditionalFormatting sqref="F54:G54">
    <cfRule type="cellIs" dxfId="9181" priority="1261" operator="lessThan">
      <formula>0</formula>
    </cfRule>
  </conditionalFormatting>
  <conditionalFormatting sqref="F54:G54">
    <cfRule type="cellIs" dxfId="9180" priority="1260" operator="lessThan">
      <formula>0</formula>
    </cfRule>
  </conditionalFormatting>
  <conditionalFormatting sqref="F54:G54">
    <cfRule type="cellIs" dxfId="9179" priority="1259" operator="lessThan">
      <formula>0</formula>
    </cfRule>
  </conditionalFormatting>
  <conditionalFormatting sqref="F54:G54">
    <cfRule type="cellIs" dxfId="9178" priority="1240" operator="lessThan">
      <formula>0</formula>
    </cfRule>
  </conditionalFormatting>
  <conditionalFormatting sqref="F54:G54">
    <cfRule type="cellIs" dxfId="9177" priority="1238" operator="lessThan">
      <formula>0</formula>
    </cfRule>
  </conditionalFormatting>
  <conditionalFormatting sqref="F54:G54">
    <cfRule type="cellIs" dxfId="9176" priority="1239" operator="lessThan">
      <formula>0</formula>
    </cfRule>
  </conditionalFormatting>
  <conditionalFormatting sqref="F54:G54">
    <cfRule type="cellIs" dxfId="9175" priority="1237" operator="lessThan">
      <formula>0</formula>
    </cfRule>
  </conditionalFormatting>
  <conditionalFormatting sqref="F54:G54">
    <cfRule type="cellIs" dxfId="9174" priority="1231" operator="lessThan">
      <formula>0</formula>
    </cfRule>
  </conditionalFormatting>
  <conditionalFormatting sqref="F54:G54">
    <cfRule type="cellIs" dxfId="9173" priority="1229" operator="lessThan">
      <formula>0</formula>
    </cfRule>
  </conditionalFormatting>
  <conditionalFormatting sqref="F54:G54">
    <cfRule type="cellIs" dxfId="9172" priority="1230" operator="lessThan">
      <formula>0</formula>
    </cfRule>
  </conditionalFormatting>
  <conditionalFormatting sqref="F54:G54">
    <cfRule type="cellIs" dxfId="9171" priority="1228" operator="lessThan">
      <formula>0</formula>
    </cfRule>
  </conditionalFormatting>
  <conditionalFormatting sqref="F54:G54">
    <cfRule type="cellIs" dxfId="9170" priority="1227" operator="lessThan">
      <formula>0</formula>
    </cfRule>
  </conditionalFormatting>
  <conditionalFormatting sqref="F54:G54">
    <cfRule type="cellIs" dxfId="9169" priority="1226" operator="lessThan">
      <formula>0</formula>
    </cfRule>
  </conditionalFormatting>
  <conditionalFormatting sqref="F54:G54">
    <cfRule type="cellIs" dxfId="9168" priority="1224" operator="lessThan">
      <formula>0</formula>
    </cfRule>
  </conditionalFormatting>
  <conditionalFormatting sqref="F54:G54">
    <cfRule type="cellIs" dxfId="9167" priority="1225" operator="lessThan">
      <formula>0</formula>
    </cfRule>
  </conditionalFormatting>
  <conditionalFormatting sqref="F54:G54">
    <cfRule type="cellIs" dxfId="9166" priority="1223" operator="lessThan">
      <formula>0</formula>
    </cfRule>
  </conditionalFormatting>
  <conditionalFormatting sqref="F54:G54">
    <cfRule type="cellIs" dxfId="9165" priority="1222" operator="lessThan">
      <formula>0</formula>
    </cfRule>
  </conditionalFormatting>
  <conditionalFormatting sqref="F54:G54">
    <cfRule type="cellIs" dxfId="9164" priority="1220" operator="lessThan">
      <formula>0</formula>
    </cfRule>
  </conditionalFormatting>
  <conditionalFormatting sqref="F54:G54">
    <cfRule type="cellIs" dxfId="9163" priority="1221" operator="lessThan">
      <formula>0</formula>
    </cfRule>
  </conditionalFormatting>
  <conditionalFormatting sqref="F54:G54">
    <cfRule type="cellIs" dxfId="9162" priority="1219" operator="lessThan">
      <formula>0</formula>
    </cfRule>
  </conditionalFormatting>
  <conditionalFormatting sqref="F54:G54">
    <cfRule type="cellIs" dxfId="9161" priority="1218" operator="lessThan">
      <formula>0</formula>
    </cfRule>
  </conditionalFormatting>
  <conditionalFormatting sqref="F54:G54">
    <cfRule type="cellIs" dxfId="9160" priority="1217" operator="lessThan">
      <formula>0</formula>
    </cfRule>
  </conditionalFormatting>
  <conditionalFormatting sqref="F54:G54">
    <cfRule type="cellIs" dxfId="9159" priority="1258" operator="lessThan">
      <formula>0</formula>
    </cfRule>
  </conditionalFormatting>
  <conditionalFormatting sqref="F54:G54">
    <cfRule type="cellIs" dxfId="9158" priority="1257" operator="lessThan">
      <formula>0</formula>
    </cfRule>
  </conditionalFormatting>
  <conditionalFormatting sqref="F54:G54">
    <cfRule type="cellIs" dxfId="9157" priority="1256" operator="lessThan">
      <formula>0</formula>
    </cfRule>
  </conditionalFormatting>
  <conditionalFormatting sqref="F54:G54">
    <cfRule type="cellIs" dxfId="9156" priority="1255" operator="lessThan">
      <formula>0</formula>
    </cfRule>
  </conditionalFormatting>
  <conditionalFormatting sqref="F54:G54">
    <cfRule type="cellIs" dxfId="9155" priority="1254" operator="lessThan">
      <formula>0</formula>
    </cfRule>
  </conditionalFormatting>
  <conditionalFormatting sqref="F54:G54">
    <cfRule type="cellIs" dxfId="9154" priority="1253" operator="lessThan">
      <formula>0</formula>
    </cfRule>
  </conditionalFormatting>
  <conditionalFormatting sqref="F54:G54">
    <cfRule type="cellIs" dxfId="9153" priority="1252" operator="lessThan">
      <formula>0</formula>
    </cfRule>
  </conditionalFormatting>
  <conditionalFormatting sqref="F54:G54">
    <cfRule type="cellIs" dxfId="9152" priority="1249" operator="lessThan">
      <formula>0</formula>
    </cfRule>
  </conditionalFormatting>
  <conditionalFormatting sqref="F54:G54">
    <cfRule type="cellIs" dxfId="9151" priority="1248" operator="lessThan">
      <formula>0</formula>
    </cfRule>
  </conditionalFormatting>
  <conditionalFormatting sqref="F54:G54">
    <cfRule type="cellIs" dxfId="9150" priority="1251" operator="lessThan">
      <formula>0</formula>
    </cfRule>
  </conditionalFormatting>
  <conditionalFormatting sqref="F54:G54">
    <cfRule type="cellIs" dxfId="9149" priority="1250" operator="lessThan">
      <formula>0</formula>
    </cfRule>
  </conditionalFormatting>
  <conditionalFormatting sqref="F54:G54">
    <cfRule type="cellIs" dxfId="9148" priority="1247" operator="lessThan">
      <formula>0</formula>
    </cfRule>
  </conditionalFormatting>
  <conditionalFormatting sqref="F54:G54">
    <cfRule type="cellIs" dxfId="9147" priority="1246" operator="lessThan">
      <formula>0</formula>
    </cfRule>
  </conditionalFormatting>
  <conditionalFormatting sqref="F54:G54">
    <cfRule type="cellIs" dxfId="9146" priority="1245" operator="lessThan">
      <formula>0</formula>
    </cfRule>
  </conditionalFormatting>
  <conditionalFormatting sqref="F54:G54">
    <cfRule type="cellIs" dxfId="9145" priority="1244" operator="lessThan">
      <formula>0</formula>
    </cfRule>
  </conditionalFormatting>
  <conditionalFormatting sqref="F54:G54">
    <cfRule type="cellIs" dxfId="9144" priority="1243" operator="lessThan">
      <formula>0</formula>
    </cfRule>
  </conditionalFormatting>
  <conditionalFormatting sqref="F54:G54">
    <cfRule type="cellIs" dxfId="9143" priority="1242" operator="lessThan">
      <formula>0</formula>
    </cfRule>
  </conditionalFormatting>
  <conditionalFormatting sqref="F54:G54">
    <cfRule type="cellIs" dxfId="9142" priority="1241" operator="lessThan">
      <formula>0</formula>
    </cfRule>
  </conditionalFormatting>
  <conditionalFormatting sqref="F54:G54">
    <cfRule type="cellIs" dxfId="9141" priority="1236" operator="lessThan">
      <formula>0</formula>
    </cfRule>
  </conditionalFormatting>
  <conditionalFormatting sqref="F54:G54">
    <cfRule type="cellIs" dxfId="9140" priority="1235" operator="lessThan">
      <formula>0</formula>
    </cfRule>
  </conditionalFormatting>
  <conditionalFormatting sqref="F54:G54">
    <cfRule type="cellIs" dxfId="9139" priority="1233" operator="lessThan">
      <formula>0</formula>
    </cfRule>
  </conditionalFormatting>
  <conditionalFormatting sqref="F54:G54">
    <cfRule type="cellIs" dxfId="9138" priority="1234" operator="lessThan">
      <formula>0</formula>
    </cfRule>
  </conditionalFormatting>
  <conditionalFormatting sqref="F54:G54">
    <cfRule type="cellIs" dxfId="9137" priority="1232" operator="lessThan">
      <formula>0</formula>
    </cfRule>
  </conditionalFormatting>
  <conditionalFormatting sqref="F52:G52">
    <cfRule type="cellIs" dxfId="9136" priority="1152" operator="lessThan">
      <formula>0</formula>
    </cfRule>
  </conditionalFormatting>
  <conditionalFormatting sqref="F52:G52">
    <cfRule type="cellIs" dxfId="9135" priority="1151" operator="lessThan">
      <formula>0</formula>
    </cfRule>
  </conditionalFormatting>
  <conditionalFormatting sqref="F52:G52">
    <cfRule type="cellIs" dxfId="9134" priority="1150" operator="lessThan">
      <formula>0</formula>
    </cfRule>
  </conditionalFormatting>
  <conditionalFormatting sqref="F52:G52">
    <cfRule type="cellIs" dxfId="9133" priority="1148" operator="lessThan">
      <formula>0</formula>
    </cfRule>
  </conditionalFormatting>
  <conditionalFormatting sqref="F52:G52">
    <cfRule type="cellIs" dxfId="9132" priority="1149" operator="lessThan">
      <formula>0</formula>
    </cfRule>
  </conditionalFormatting>
  <conditionalFormatting sqref="F52:G52">
    <cfRule type="cellIs" dxfId="9131" priority="1147" operator="lessThan">
      <formula>0</formula>
    </cfRule>
  </conditionalFormatting>
  <conditionalFormatting sqref="F52:G52">
    <cfRule type="cellIs" dxfId="9130" priority="1146" operator="lessThan">
      <formula>0</formula>
    </cfRule>
  </conditionalFormatting>
  <conditionalFormatting sqref="F52:G52">
    <cfRule type="cellIs" dxfId="9129" priority="1145" operator="lessThan">
      <formula>0</formula>
    </cfRule>
  </conditionalFormatting>
  <conditionalFormatting sqref="F52:G52">
    <cfRule type="cellIs" dxfId="9128" priority="1144" operator="lessThan">
      <formula>0</formula>
    </cfRule>
  </conditionalFormatting>
  <conditionalFormatting sqref="F52:G52">
    <cfRule type="cellIs" dxfId="9127" priority="1143" operator="lessThan">
      <formula>0</formula>
    </cfRule>
  </conditionalFormatting>
  <conditionalFormatting sqref="F52:G52">
    <cfRule type="cellIs" dxfId="9126" priority="1142" operator="lessThan">
      <formula>0</formula>
    </cfRule>
  </conditionalFormatting>
  <conditionalFormatting sqref="F52:G52">
    <cfRule type="cellIs" dxfId="9125" priority="1139" operator="lessThan">
      <formula>0</formula>
    </cfRule>
  </conditionalFormatting>
  <conditionalFormatting sqref="F52:G52">
    <cfRule type="cellIs" dxfId="9124" priority="1138" operator="lessThan">
      <formula>0</formula>
    </cfRule>
  </conditionalFormatting>
  <conditionalFormatting sqref="F52:G52">
    <cfRule type="cellIs" dxfId="9123" priority="1141" operator="lessThan">
      <formula>0</formula>
    </cfRule>
  </conditionalFormatting>
  <conditionalFormatting sqref="F52:G52">
    <cfRule type="cellIs" dxfId="9122" priority="1140" operator="lessThan">
      <formula>0</formula>
    </cfRule>
  </conditionalFormatting>
  <conditionalFormatting sqref="F52:G52">
    <cfRule type="cellIs" dxfId="9121" priority="1137" operator="lessThan">
      <formula>0</formula>
    </cfRule>
  </conditionalFormatting>
  <conditionalFormatting sqref="F52:G52">
    <cfRule type="cellIs" dxfId="9120" priority="1136" operator="lessThan">
      <formula>0</formula>
    </cfRule>
  </conditionalFormatting>
  <conditionalFormatting sqref="F52:G52">
    <cfRule type="cellIs" dxfId="9119" priority="1135" operator="lessThan">
      <formula>0</formula>
    </cfRule>
  </conditionalFormatting>
  <conditionalFormatting sqref="F52:G52">
    <cfRule type="cellIs" dxfId="9118" priority="1134" operator="lessThan">
      <formula>0</formula>
    </cfRule>
  </conditionalFormatting>
  <conditionalFormatting sqref="F52:G52">
    <cfRule type="cellIs" dxfId="9117" priority="1133" operator="lessThan">
      <formula>0</formula>
    </cfRule>
  </conditionalFormatting>
  <conditionalFormatting sqref="F52:G52">
    <cfRule type="cellIs" dxfId="9116" priority="1132" operator="lessThan">
      <formula>0</formula>
    </cfRule>
  </conditionalFormatting>
  <conditionalFormatting sqref="F52:G52">
    <cfRule type="cellIs" dxfId="9115" priority="1131" operator="lessThan">
      <formula>0</formula>
    </cfRule>
  </conditionalFormatting>
  <conditionalFormatting sqref="F52:G52">
    <cfRule type="cellIs" dxfId="9114" priority="1112" operator="lessThan">
      <formula>0</formula>
    </cfRule>
  </conditionalFormatting>
  <conditionalFormatting sqref="F52:G52">
    <cfRule type="cellIs" dxfId="9113" priority="1110" operator="lessThan">
      <formula>0</formula>
    </cfRule>
  </conditionalFormatting>
  <conditionalFormatting sqref="F52:G52">
    <cfRule type="cellIs" dxfId="9112" priority="1111" operator="lessThan">
      <formula>0</formula>
    </cfRule>
  </conditionalFormatting>
  <conditionalFormatting sqref="F52:G52">
    <cfRule type="cellIs" dxfId="9111" priority="1109" operator="lessThan">
      <formula>0</formula>
    </cfRule>
  </conditionalFormatting>
  <conditionalFormatting sqref="F52:G52">
    <cfRule type="cellIs" dxfId="9110" priority="1103" operator="lessThan">
      <formula>0</formula>
    </cfRule>
  </conditionalFormatting>
  <conditionalFormatting sqref="F52:G52">
    <cfRule type="cellIs" dxfId="9109" priority="1101" operator="lessThan">
      <formula>0</formula>
    </cfRule>
  </conditionalFormatting>
  <conditionalFormatting sqref="F52:G52">
    <cfRule type="cellIs" dxfId="9108" priority="1102" operator="lessThan">
      <formula>0</formula>
    </cfRule>
  </conditionalFormatting>
  <conditionalFormatting sqref="F52:G52">
    <cfRule type="cellIs" dxfId="9107" priority="1100" operator="lessThan">
      <formula>0</formula>
    </cfRule>
  </conditionalFormatting>
  <conditionalFormatting sqref="F52:G52">
    <cfRule type="cellIs" dxfId="9106" priority="1099" operator="lessThan">
      <formula>0</formula>
    </cfRule>
  </conditionalFormatting>
  <conditionalFormatting sqref="F52:G52">
    <cfRule type="cellIs" dxfId="9105" priority="1098" operator="lessThan">
      <formula>0</formula>
    </cfRule>
  </conditionalFormatting>
  <conditionalFormatting sqref="F52:G52">
    <cfRule type="cellIs" dxfId="9104" priority="1096" operator="lessThan">
      <formula>0</formula>
    </cfRule>
  </conditionalFormatting>
  <conditionalFormatting sqref="F52:G52">
    <cfRule type="cellIs" dxfId="9103" priority="1097" operator="lessThan">
      <formula>0</formula>
    </cfRule>
  </conditionalFormatting>
  <conditionalFormatting sqref="F52:G52">
    <cfRule type="cellIs" dxfId="9102" priority="1095" operator="lessThan">
      <formula>0</formula>
    </cfRule>
  </conditionalFormatting>
  <conditionalFormatting sqref="F52:G52">
    <cfRule type="cellIs" dxfId="9101" priority="1094" operator="lessThan">
      <formula>0</formula>
    </cfRule>
  </conditionalFormatting>
  <conditionalFormatting sqref="F52:G52">
    <cfRule type="cellIs" dxfId="9100" priority="1092" operator="lessThan">
      <formula>0</formula>
    </cfRule>
  </conditionalFormatting>
  <conditionalFormatting sqref="F52:G52">
    <cfRule type="cellIs" dxfId="9099" priority="1093" operator="lessThan">
      <formula>0</formula>
    </cfRule>
  </conditionalFormatting>
  <conditionalFormatting sqref="F52:G52">
    <cfRule type="cellIs" dxfId="9098" priority="1091" operator="lessThan">
      <formula>0</formula>
    </cfRule>
  </conditionalFormatting>
  <conditionalFormatting sqref="F52:G52">
    <cfRule type="cellIs" dxfId="9097" priority="1090" operator="lessThan">
      <formula>0</formula>
    </cfRule>
  </conditionalFormatting>
  <conditionalFormatting sqref="F52:G52">
    <cfRule type="cellIs" dxfId="9096" priority="1089" operator="lessThan">
      <formula>0</formula>
    </cfRule>
  </conditionalFormatting>
  <conditionalFormatting sqref="F52:G52">
    <cfRule type="cellIs" dxfId="9095" priority="1130" operator="lessThan">
      <formula>0</formula>
    </cfRule>
  </conditionalFormatting>
  <conditionalFormatting sqref="F52:G52">
    <cfRule type="cellIs" dxfId="9094" priority="1129" operator="lessThan">
      <formula>0</formula>
    </cfRule>
  </conditionalFormatting>
  <conditionalFormatting sqref="F52:G52">
    <cfRule type="cellIs" dxfId="9093" priority="1128" operator="lessThan">
      <formula>0</formula>
    </cfRule>
  </conditionalFormatting>
  <conditionalFormatting sqref="F52:G52">
    <cfRule type="cellIs" dxfId="9092" priority="1127" operator="lessThan">
      <formula>0</formula>
    </cfRule>
  </conditionalFormatting>
  <conditionalFormatting sqref="F52:G52">
    <cfRule type="cellIs" dxfId="9091" priority="1126" operator="lessThan">
      <formula>0</formula>
    </cfRule>
  </conditionalFormatting>
  <conditionalFormatting sqref="F52:G52">
    <cfRule type="cellIs" dxfId="9090" priority="1125" operator="lessThan">
      <formula>0</formula>
    </cfRule>
  </conditionalFormatting>
  <conditionalFormatting sqref="F52:G52">
    <cfRule type="cellIs" dxfId="9089" priority="1124" operator="lessThan">
      <formula>0</formula>
    </cfRule>
  </conditionalFormatting>
  <conditionalFormatting sqref="F52:G52">
    <cfRule type="cellIs" dxfId="9088" priority="1121" operator="lessThan">
      <formula>0</formula>
    </cfRule>
  </conditionalFormatting>
  <conditionalFormatting sqref="F52:G52">
    <cfRule type="cellIs" dxfId="9087" priority="1120" operator="lessThan">
      <formula>0</formula>
    </cfRule>
  </conditionalFormatting>
  <conditionalFormatting sqref="F52:G52">
    <cfRule type="cellIs" dxfId="9086" priority="1123" operator="lessThan">
      <formula>0</formula>
    </cfRule>
  </conditionalFormatting>
  <conditionalFormatting sqref="F52:G52">
    <cfRule type="cellIs" dxfId="9085" priority="1122" operator="lessThan">
      <formula>0</formula>
    </cfRule>
  </conditionalFormatting>
  <conditionalFormatting sqref="F52:G52">
    <cfRule type="cellIs" dxfId="9084" priority="1119" operator="lessThan">
      <formula>0</formula>
    </cfRule>
  </conditionalFormatting>
  <conditionalFormatting sqref="F52:G52">
    <cfRule type="cellIs" dxfId="9083" priority="1118" operator="lessThan">
      <formula>0</formula>
    </cfRule>
  </conditionalFormatting>
  <conditionalFormatting sqref="F52:G52">
    <cfRule type="cellIs" dxfId="9082" priority="1117" operator="lessThan">
      <formula>0</formula>
    </cfRule>
  </conditionalFormatting>
  <conditionalFormatting sqref="F52:G52">
    <cfRule type="cellIs" dxfId="9081" priority="1116" operator="lessThan">
      <formula>0</formula>
    </cfRule>
  </conditionalFormatting>
  <conditionalFormatting sqref="F52:G52">
    <cfRule type="cellIs" dxfId="9080" priority="1115" operator="lessThan">
      <formula>0</formula>
    </cfRule>
  </conditionalFormatting>
  <conditionalFormatting sqref="F52:G52">
    <cfRule type="cellIs" dxfId="9079" priority="1114" operator="lessThan">
      <formula>0</formula>
    </cfRule>
  </conditionalFormatting>
  <conditionalFormatting sqref="F52:G52">
    <cfRule type="cellIs" dxfId="9078" priority="1113" operator="lessThan">
      <formula>0</formula>
    </cfRule>
  </conditionalFormatting>
  <conditionalFormatting sqref="F52:G52">
    <cfRule type="cellIs" dxfId="9077" priority="1108" operator="lessThan">
      <formula>0</formula>
    </cfRule>
  </conditionalFormatting>
  <conditionalFormatting sqref="F52:G52">
    <cfRule type="cellIs" dxfId="9076" priority="1107" operator="lessThan">
      <formula>0</formula>
    </cfRule>
  </conditionalFormatting>
  <conditionalFormatting sqref="F52:G52">
    <cfRule type="cellIs" dxfId="9075" priority="1105" operator="lessThan">
      <formula>0</formula>
    </cfRule>
  </conditionalFormatting>
  <conditionalFormatting sqref="F52:G52">
    <cfRule type="cellIs" dxfId="9074" priority="1106" operator="lessThan">
      <formula>0</formula>
    </cfRule>
  </conditionalFormatting>
  <conditionalFormatting sqref="F52:G52">
    <cfRule type="cellIs" dxfId="9073" priority="1104" operator="lessThan">
      <formula>0</formula>
    </cfRule>
  </conditionalFormatting>
  <conditionalFormatting sqref="F59:G59">
    <cfRule type="cellIs" dxfId="9072" priority="1088" operator="lessThan">
      <formula>0</formula>
    </cfRule>
  </conditionalFormatting>
  <conditionalFormatting sqref="F59:G59">
    <cfRule type="cellIs" dxfId="9071" priority="1087" operator="lessThan">
      <formula>0</formula>
    </cfRule>
  </conditionalFormatting>
  <conditionalFormatting sqref="F59:G59">
    <cfRule type="cellIs" dxfId="9070" priority="1086" operator="lessThan">
      <formula>0</formula>
    </cfRule>
  </conditionalFormatting>
  <conditionalFormatting sqref="F59:G59">
    <cfRule type="cellIs" dxfId="9069" priority="1084" operator="lessThan">
      <formula>0</formula>
    </cfRule>
  </conditionalFormatting>
  <conditionalFormatting sqref="F59:G59">
    <cfRule type="cellIs" dxfId="9068" priority="1085" operator="lessThan">
      <formula>0</formula>
    </cfRule>
  </conditionalFormatting>
  <conditionalFormatting sqref="F59:G59">
    <cfRule type="cellIs" dxfId="9067" priority="1083" operator="lessThan">
      <formula>0</formula>
    </cfRule>
  </conditionalFormatting>
  <conditionalFormatting sqref="F59:G59">
    <cfRule type="cellIs" dxfId="9066" priority="1082" operator="lessThan">
      <formula>0</formula>
    </cfRule>
  </conditionalFormatting>
  <conditionalFormatting sqref="F59:G59">
    <cfRule type="cellIs" dxfId="9065" priority="1081" operator="lessThan">
      <formula>0</formula>
    </cfRule>
  </conditionalFormatting>
  <conditionalFormatting sqref="F59:G59">
    <cfRule type="cellIs" dxfId="9064" priority="1080" operator="lessThan">
      <formula>0</formula>
    </cfRule>
  </conditionalFormatting>
  <conditionalFormatting sqref="F59:G59">
    <cfRule type="cellIs" dxfId="9063" priority="1079" operator="lessThan">
      <formula>0</formula>
    </cfRule>
  </conditionalFormatting>
  <conditionalFormatting sqref="F59:G59">
    <cfRule type="cellIs" dxfId="9062" priority="1078" operator="lessThan">
      <formula>0</formula>
    </cfRule>
  </conditionalFormatting>
  <conditionalFormatting sqref="F59:G59">
    <cfRule type="cellIs" dxfId="9061" priority="1075" operator="lessThan">
      <formula>0</formula>
    </cfRule>
  </conditionalFormatting>
  <conditionalFormatting sqref="F59:G59">
    <cfRule type="cellIs" dxfId="9060" priority="1074" operator="lessThan">
      <formula>0</formula>
    </cfRule>
  </conditionalFormatting>
  <conditionalFormatting sqref="F59:G59">
    <cfRule type="cellIs" dxfId="9059" priority="1077" operator="lessThan">
      <formula>0</formula>
    </cfRule>
  </conditionalFormatting>
  <conditionalFormatting sqref="F59:G59">
    <cfRule type="cellIs" dxfId="9058" priority="1076" operator="lessThan">
      <formula>0</formula>
    </cfRule>
  </conditionalFormatting>
  <conditionalFormatting sqref="F59:G59">
    <cfRule type="cellIs" dxfId="9057" priority="1073" operator="lessThan">
      <formula>0</formula>
    </cfRule>
  </conditionalFormatting>
  <conditionalFormatting sqref="F59:G59">
    <cfRule type="cellIs" dxfId="9056" priority="1072" operator="lessThan">
      <formula>0</formula>
    </cfRule>
  </conditionalFormatting>
  <conditionalFormatting sqref="F59:G59">
    <cfRule type="cellIs" dxfId="9055" priority="1071" operator="lessThan">
      <formula>0</formula>
    </cfRule>
  </conditionalFormatting>
  <conditionalFormatting sqref="F59:G59">
    <cfRule type="cellIs" dxfId="9054" priority="1070" operator="lessThan">
      <formula>0</formula>
    </cfRule>
  </conditionalFormatting>
  <conditionalFormatting sqref="F59:G59">
    <cfRule type="cellIs" dxfId="9053" priority="1069" operator="lessThan">
      <formula>0</formula>
    </cfRule>
  </conditionalFormatting>
  <conditionalFormatting sqref="F59:G59">
    <cfRule type="cellIs" dxfId="9052" priority="1068" operator="lessThan">
      <formula>0</formula>
    </cfRule>
  </conditionalFormatting>
  <conditionalFormatting sqref="F59:G59">
    <cfRule type="cellIs" dxfId="9051" priority="1067" operator="lessThan">
      <formula>0</formula>
    </cfRule>
  </conditionalFormatting>
  <conditionalFormatting sqref="F59:G59">
    <cfRule type="cellIs" dxfId="9050" priority="1048" operator="lessThan">
      <formula>0</formula>
    </cfRule>
  </conditionalFormatting>
  <conditionalFormatting sqref="F59:G59">
    <cfRule type="cellIs" dxfId="9049" priority="1046" operator="lessThan">
      <formula>0</formula>
    </cfRule>
  </conditionalFormatting>
  <conditionalFormatting sqref="F59:G59">
    <cfRule type="cellIs" dxfId="9048" priority="1047" operator="lessThan">
      <formula>0</formula>
    </cfRule>
  </conditionalFormatting>
  <conditionalFormatting sqref="F59:G59">
    <cfRule type="cellIs" dxfId="9047" priority="1045" operator="lessThan">
      <formula>0</formula>
    </cfRule>
  </conditionalFormatting>
  <conditionalFormatting sqref="F59:G59">
    <cfRule type="cellIs" dxfId="9046" priority="1039" operator="lessThan">
      <formula>0</formula>
    </cfRule>
  </conditionalFormatting>
  <conditionalFormatting sqref="F59:G59">
    <cfRule type="cellIs" dxfId="9045" priority="1037" operator="lessThan">
      <formula>0</formula>
    </cfRule>
  </conditionalFormatting>
  <conditionalFormatting sqref="F59:G59">
    <cfRule type="cellIs" dxfId="9044" priority="1038" operator="lessThan">
      <formula>0</formula>
    </cfRule>
  </conditionalFormatting>
  <conditionalFormatting sqref="F59:G59">
    <cfRule type="cellIs" dxfId="9043" priority="1036" operator="lessThan">
      <formula>0</formula>
    </cfRule>
  </conditionalFormatting>
  <conditionalFormatting sqref="F59:G59">
    <cfRule type="cellIs" dxfId="9042" priority="1035" operator="lessThan">
      <formula>0</formula>
    </cfRule>
  </conditionalFormatting>
  <conditionalFormatting sqref="F59:G59">
    <cfRule type="cellIs" dxfId="9041" priority="1034" operator="lessThan">
      <formula>0</formula>
    </cfRule>
  </conditionalFormatting>
  <conditionalFormatting sqref="F59:G59">
    <cfRule type="cellIs" dxfId="9040" priority="1032" operator="lessThan">
      <formula>0</formula>
    </cfRule>
  </conditionalFormatting>
  <conditionalFormatting sqref="F59:G59">
    <cfRule type="cellIs" dxfId="9039" priority="1033" operator="lessThan">
      <formula>0</formula>
    </cfRule>
  </conditionalFormatting>
  <conditionalFormatting sqref="F59:G59">
    <cfRule type="cellIs" dxfId="9038" priority="1031" operator="lessThan">
      <formula>0</formula>
    </cfRule>
  </conditionalFormatting>
  <conditionalFormatting sqref="F59:G59">
    <cfRule type="cellIs" dxfId="9037" priority="1030" operator="lessThan">
      <formula>0</formula>
    </cfRule>
  </conditionalFormatting>
  <conditionalFormatting sqref="F59:G59">
    <cfRule type="cellIs" dxfId="9036" priority="1028" operator="lessThan">
      <formula>0</formula>
    </cfRule>
  </conditionalFormatting>
  <conditionalFormatting sqref="F59:G59">
    <cfRule type="cellIs" dxfId="9035" priority="1029" operator="lessThan">
      <formula>0</formula>
    </cfRule>
  </conditionalFormatting>
  <conditionalFormatting sqref="F59:G59">
    <cfRule type="cellIs" dxfId="9034" priority="1027" operator="lessThan">
      <formula>0</formula>
    </cfRule>
  </conditionalFormatting>
  <conditionalFormatting sqref="F59:G59">
    <cfRule type="cellIs" dxfId="9033" priority="1026" operator="lessThan">
      <formula>0</formula>
    </cfRule>
  </conditionalFormatting>
  <conditionalFormatting sqref="F59:G59">
    <cfRule type="cellIs" dxfId="9032" priority="1025" operator="lessThan">
      <formula>0</formula>
    </cfRule>
  </conditionalFormatting>
  <conditionalFormatting sqref="F59:G59">
    <cfRule type="cellIs" dxfId="9031" priority="1066" operator="lessThan">
      <formula>0</formula>
    </cfRule>
  </conditionalFormatting>
  <conditionalFormatting sqref="F59:G59">
    <cfRule type="cellIs" dxfId="9030" priority="1065" operator="lessThan">
      <formula>0</formula>
    </cfRule>
  </conditionalFormatting>
  <conditionalFormatting sqref="F59:G59">
    <cfRule type="cellIs" dxfId="9029" priority="1064" operator="lessThan">
      <formula>0</formula>
    </cfRule>
  </conditionalFormatting>
  <conditionalFormatting sqref="F59:G59">
    <cfRule type="cellIs" dxfId="9028" priority="1063" operator="lessThan">
      <formula>0</formula>
    </cfRule>
  </conditionalFormatting>
  <conditionalFormatting sqref="F59:G59">
    <cfRule type="cellIs" dxfId="9027" priority="1062" operator="lessThan">
      <formula>0</formula>
    </cfRule>
  </conditionalFormatting>
  <conditionalFormatting sqref="F59:G59">
    <cfRule type="cellIs" dxfId="9026" priority="1061" operator="lessThan">
      <formula>0</formula>
    </cfRule>
  </conditionalFormatting>
  <conditionalFormatting sqref="F59:G59">
    <cfRule type="cellIs" dxfId="9025" priority="1060" operator="lessThan">
      <formula>0</formula>
    </cfRule>
  </conditionalFormatting>
  <conditionalFormatting sqref="F59:G59">
    <cfRule type="cellIs" dxfId="9024" priority="1057" operator="lessThan">
      <formula>0</formula>
    </cfRule>
  </conditionalFormatting>
  <conditionalFormatting sqref="F59:G59">
    <cfRule type="cellIs" dxfId="9023" priority="1056" operator="lessThan">
      <formula>0</formula>
    </cfRule>
  </conditionalFormatting>
  <conditionalFormatting sqref="F59:G59">
    <cfRule type="cellIs" dxfId="9022" priority="1059" operator="lessThan">
      <formula>0</formula>
    </cfRule>
  </conditionalFormatting>
  <conditionalFormatting sqref="F59:G59">
    <cfRule type="cellIs" dxfId="9021" priority="1058" operator="lessThan">
      <formula>0</formula>
    </cfRule>
  </conditionalFormatting>
  <conditionalFormatting sqref="F59:G59">
    <cfRule type="cellIs" dxfId="9020" priority="1055" operator="lessThan">
      <formula>0</formula>
    </cfRule>
  </conditionalFormatting>
  <conditionalFormatting sqref="F59:G59">
    <cfRule type="cellIs" dxfId="9019" priority="1054" operator="lessThan">
      <formula>0</formula>
    </cfRule>
  </conditionalFormatting>
  <conditionalFormatting sqref="F59:G59">
    <cfRule type="cellIs" dxfId="9018" priority="1053" operator="lessThan">
      <formula>0</formula>
    </cfRule>
  </conditionalFormatting>
  <conditionalFormatting sqref="F59:G59">
    <cfRule type="cellIs" dxfId="9017" priority="1052" operator="lessThan">
      <formula>0</formula>
    </cfRule>
  </conditionalFormatting>
  <conditionalFormatting sqref="F59:G59">
    <cfRule type="cellIs" dxfId="9016" priority="1051" operator="lessThan">
      <formula>0</formula>
    </cfRule>
  </conditionalFormatting>
  <conditionalFormatting sqref="F59:G59">
    <cfRule type="cellIs" dxfId="9015" priority="1050" operator="lessThan">
      <formula>0</formula>
    </cfRule>
  </conditionalFormatting>
  <conditionalFormatting sqref="F59:G59">
    <cfRule type="cellIs" dxfId="9014" priority="1049" operator="lessThan">
      <formula>0</formula>
    </cfRule>
  </conditionalFormatting>
  <conditionalFormatting sqref="F59:G59">
    <cfRule type="cellIs" dxfId="9013" priority="1044" operator="lessThan">
      <formula>0</formula>
    </cfRule>
  </conditionalFormatting>
  <conditionalFormatting sqref="F59:G59">
    <cfRule type="cellIs" dxfId="9012" priority="1043" operator="lessThan">
      <formula>0</formula>
    </cfRule>
  </conditionalFormatting>
  <conditionalFormatting sqref="F59:G59">
    <cfRule type="cellIs" dxfId="9011" priority="1041" operator="lessThan">
      <formula>0</formula>
    </cfRule>
  </conditionalFormatting>
  <conditionalFormatting sqref="F59:G59">
    <cfRule type="cellIs" dxfId="9010" priority="1042" operator="lessThan">
      <formula>0</formula>
    </cfRule>
  </conditionalFormatting>
  <conditionalFormatting sqref="F59:G59">
    <cfRule type="cellIs" dxfId="9009" priority="1040" operator="lessThan">
      <formula>0</formula>
    </cfRule>
  </conditionalFormatting>
  <conditionalFormatting sqref="F60:G60">
    <cfRule type="cellIs" dxfId="9008" priority="1024" operator="lessThan">
      <formula>0</formula>
    </cfRule>
  </conditionalFormatting>
  <conditionalFormatting sqref="F60:G60">
    <cfRule type="cellIs" dxfId="9007" priority="1023" operator="lessThan">
      <formula>0</formula>
    </cfRule>
  </conditionalFormatting>
  <conditionalFormatting sqref="F60:G60">
    <cfRule type="cellIs" dxfId="9006" priority="1022" operator="lessThan">
      <formula>0</formula>
    </cfRule>
  </conditionalFormatting>
  <conditionalFormatting sqref="F60:G60">
    <cfRule type="cellIs" dxfId="9005" priority="1020" operator="lessThan">
      <formula>0</formula>
    </cfRule>
  </conditionalFormatting>
  <conditionalFormatting sqref="F60:G60">
    <cfRule type="cellIs" dxfId="9004" priority="1021" operator="lessThan">
      <formula>0</formula>
    </cfRule>
  </conditionalFormatting>
  <conditionalFormatting sqref="F60:G60">
    <cfRule type="cellIs" dxfId="9003" priority="1019" operator="lessThan">
      <formula>0</formula>
    </cfRule>
  </conditionalFormatting>
  <conditionalFormatting sqref="F60:G60">
    <cfRule type="cellIs" dxfId="9002" priority="1018" operator="lessThan">
      <formula>0</formula>
    </cfRule>
  </conditionalFormatting>
  <conditionalFormatting sqref="F60:G60">
    <cfRule type="cellIs" dxfId="9001" priority="1017" operator="lessThan">
      <formula>0</formula>
    </cfRule>
  </conditionalFormatting>
  <conditionalFormatting sqref="F60:G60">
    <cfRule type="cellIs" dxfId="9000" priority="1016" operator="lessThan">
      <formula>0</formula>
    </cfRule>
  </conditionalFormatting>
  <conditionalFormatting sqref="F60:G60">
    <cfRule type="cellIs" dxfId="8999" priority="1015" operator="lessThan">
      <formula>0</formula>
    </cfRule>
  </conditionalFormatting>
  <conditionalFormatting sqref="F60:G60">
    <cfRule type="cellIs" dxfId="8998" priority="1014" operator="lessThan">
      <formula>0</formula>
    </cfRule>
  </conditionalFormatting>
  <conditionalFormatting sqref="F60:G60">
    <cfRule type="cellIs" dxfId="8997" priority="1011" operator="lessThan">
      <formula>0</formula>
    </cfRule>
  </conditionalFormatting>
  <conditionalFormatting sqref="F60:G60">
    <cfRule type="cellIs" dxfId="8996" priority="1010" operator="lessThan">
      <formula>0</formula>
    </cfRule>
  </conditionalFormatting>
  <conditionalFormatting sqref="F60:G60">
    <cfRule type="cellIs" dxfId="8995" priority="1013" operator="lessThan">
      <formula>0</formula>
    </cfRule>
  </conditionalFormatting>
  <conditionalFormatting sqref="F60:G60">
    <cfRule type="cellIs" dxfId="8994" priority="1012" operator="lessThan">
      <formula>0</formula>
    </cfRule>
  </conditionalFormatting>
  <conditionalFormatting sqref="F60:G60">
    <cfRule type="cellIs" dxfId="8993" priority="1009" operator="lessThan">
      <formula>0</formula>
    </cfRule>
  </conditionalFormatting>
  <conditionalFormatting sqref="F60:G60">
    <cfRule type="cellIs" dxfId="8992" priority="1008" operator="lessThan">
      <formula>0</formula>
    </cfRule>
  </conditionalFormatting>
  <conditionalFormatting sqref="F60:G60">
    <cfRule type="cellIs" dxfId="8991" priority="1007" operator="lessThan">
      <formula>0</formula>
    </cfRule>
  </conditionalFormatting>
  <conditionalFormatting sqref="F60:G60">
    <cfRule type="cellIs" dxfId="8990" priority="1006" operator="lessThan">
      <formula>0</formula>
    </cfRule>
  </conditionalFormatting>
  <conditionalFormatting sqref="F60:G60">
    <cfRule type="cellIs" dxfId="8989" priority="1005" operator="lessThan">
      <formula>0</formula>
    </cfRule>
  </conditionalFormatting>
  <conditionalFormatting sqref="F60:G60">
    <cfRule type="cellIs" dxfId="8988" priority="1004" operator="lessThan">
      <formula>0</formula>
    </cfRule>
  </conditionalFormatting>
  <conditionalFormatting sqref="F60:G60">
    <cfRule type="cellIs" dxfId="8987" priority="1003" operator="lessThan">
      <formula>0</formula>
    </cfRule>
  </conditionalFormatting>
  <conditionalFormatting sqref="F60:G60">
    <cfRule type="cellIs" dxfId="8986" priority="984" operator="lessThan">
      <formula>0</formula>
    </cfRule>
  </conditionalFormatting>
  <conditionalFormatting sqref="F60:G60">
    <cfRule type="cellIs" dxfId="8985" priority="982" operator="lessThan">
      <formula>0</formula>
    </cfRule>
  </conditionalFormatting>
  <conditionalFormatting sqref="F60:G60">
    <cfRule type="cellIs" dxfId="8984" priority="983" operator="lessThan">
      <formula>0</formula>
    </cfRule>
  </conditionalFormatting>
  <conditionalFormatting sqref="F60:G60">
    <cfRule type="cellIs" dxfId="8983" priority="981" operator="lessThan">
      <formula>0</formula>
    </cfRule>
  </conditionalFormatting>
  <conditionalFormatting sqref="F60:G60">
    <cfRule type="cellIs" dxfId="8982" priority="975" operator="lessThan">
      <formula>0</formula>
    </cfRule>
  </conditionalFormatting>
  <conditionalFormatting sqref="F60:G60">
    <cfRule type="cellIs" dxfId="8981" priority="973" operator="lessThan">
      <formula>0</formula>
    </cfRule>
  </conditionalFormatting>
  <conditionalFormatting sqref="F60:G60">
    <cfRule type="cellIs" dxfId="8980" priority="974" operator="lessThan">
      <formula>0</formula>
    </cfRule>
  </conditionalFormatting>
  <conditionalFormatting sqref="F60:G60">
    <cfRule type="cellIs" dxfId="8979" priority="972" operator="lessThan">
      <formula>0</formula>
    </cfRule>
  </conditionalFormatting>
  <conditionalFormatting sqref="F60:G60">
    <cfRule type="cellIs" dxfId="8978" priority="971" operator="lessThan">
      <formula>0</formula>
    </cfRule>
  </conditionalFormatting>
  <conditionalFormatting sqref="F60:G60">
    <cfRule type="cellIs" dxfId="8977" priority="970" operator="lessThan">
      <formula>0</formula>
    </cfRule>
  </conditionalFormatting>
  <conditionalFormatting sqref="F60:G60">
    <cfRule type="cellIs" dxfId="8976" priority="968" operator="lessThan">
      <formula>0</formula>
    </cfRule>
  </conditionalFormatting>
  <conditionalFormatting sqref="F60:G60">
    <cfRule type="cellIs" dxfId="8975" priority="969" operator="lessThan">
      <formula>0</formula>
    </cfRule>
  </conditionalFormatting>
  <conditionalFormatting sqref="F60:G60">
    <cfRule type="cellIs" dxfId="8974" priority="967" operator="lessThan">
      <formula>0</formula>
    </cfRule>
  </conditionalFormatting>
  <conditionalFormatting sqref="F60:G60">
    <cfRule type="cellIs" dxfId="8973" priority="966" operator="lessThan">
      <formula>0</formula>
    </cfRule>
  </conditionalFormatting>
  <conditionalFormatting sqref="F60:G60">
    <cfRule type="cellIs" dxfId="8972" priority="964" operator="lessThan">
      <formula>0</formula>
    </cfRule>
  </conditionalFormatting>
  <conditionalFormatting sqref="F60:G60">
    <cfRule type="cellIs" dxfId="8971" priority="965" operator="lessThan">
      <formula>0</formula>
    </cfRule>
  </conditionalFormatting>
  <conditionalFormatting sqref="F60:G60">
    <cfRule type="cellIs" dxfId="8970" priority="963" operator="lessThan">
      <formula>0</formula>
    </cfRule>
  </conditionalFormatting>
  <conditionalFormatting sqref="F60:G60">
    <cfRule type="cellIs" dxfId="8969" priority="962" operator="lessThan">
      <formula>0</formula>
    </cfRule>
  </conditionalFormatting>
  <conditionalFormatting sqref="F60:G60">
    <cfRule type="cellIs" dxfId="8968" priority="961" operator="lessThan">
      <formula>0</formula>
    </cfRule>
  </conditionalFormatting>
  <conditionalFormatting sqref="F60:G60">
    <cfRule type="cellIs" dxfId="8967" priority="1002" operator="lessThan">
      <formula>0</formula>
    </cfRule>
  </conditionalFormatting>
  <conditionalFormatting sqref="F60:G60">
    <cfRule type="cellIs" dxfId="8966" priority="1001" operator="lessThan">
      <formula>0</formula>
    </cfRule>
  </conditionalFormatting>
  <conditionalFormatting sqref="F60:G60">
    <cfRule type="cellIs" dxfId="8965" priority="1000" operator="lessThan">
      <formula>0</formula>
    </cfRule>
  </conditionalFormatting>
  <conditionalFormatting sqref="F60:G60">
    <cfRule type="cellIs" dxfId="8964" priority="999" operator="lessThan">
      <formula>0</formula>
    </cfRule>
  </conditionalFormatting>
  <conditionalFormatting sqref="F60:G60">
    <cfRule type="cellIs" dxfId="8963" priority="998" operator="lessThan">
      <formula>0</formula>
    </cfRule>
  </conditionalFormatting>
  <conditionalFormatting sqref="F60:G60">
    <cfRule type="cellIs" dxfId="8962" priority="997" operator="lessThan">
      <formula>0</formula>
    </cfRule>
  </conditionalFormatting>
  <conditionalFormatting sqref="F60:G60">
    <cfRule type="cellIs" dxfId="8961" priority="996" operator="lessThan">
      <formula>0</formula>
    </cfRule>
  </conditionalFormatting>
  <conditionalFormatting sqref="F60:G60">
    <cfRule type="cellIs" dxfId="8960" priority="993" operator="lessThan">
      <formula>0</formula>
    </cfRule>
  </conditionalFormatting>
  <conditionalFormatting sqref="F60:G60">
    <cfRule type="cellIs" dxfId="8959" priority="992" operator="lessThan">
      <formula>0</formula>
    </cfRule>
  </conditionalFormatting>
  <conditionalFormatting sqref="F60:G60">
    <cfRule type="cellIs" dxfId="8958" priority="995" operator="lessThan">
      <formula>0</formula>
    </cfRule>
  </conditionalFormatting>
  <conditionalFormatting sqref="F60:G60">
    <cfRule type="cellIs" dxfId="8957" priority="994" operator="lessThan">
      <formula>0</formula>
    </cfRule>
  </conditionalFormatting>
  <conditionalFormatting sqref="F60:G60">
    <cfRule type="cellIs" dxfId="8956" priority="991" operator="lessThan">
      <formula>0</formula>
    </cfRule>
  </conditionalFormatting>
  <conditionalFormatting sqref="F60:G60">
    <cfRule type="cellIs" dxfId="8955" priority="990" operator="lessThan">
      <formula>0</formula>
    </cfRule>
  </conditionalFormatting>
  <conditionalFormatting sqref="F60:G60">
    <cfRule type="cellIs" dxfId="8954" priority="989" operator="lessThan">
      <formula>0</formula>
    </cfRule>
  </conditionalFormatting>
  <conditionalFormatting sqref="F60:G60">
    <cfRule type="cellIs" dxfId="8953" priority="988" operator="lessThan">
      <formula>0</formula>
    </cfRule>
  </conditionalFormatting>
  <conditionalFormatting sqref="F60:G60">
    <cfRule type="cellIs" dxfId="8952" priority="987" operator="lessThan">
      <formula>0</formula>
    </cfRule>
  </conditionalFormatting>
  <conditionalFormatting sqref="F60:G60">
    <cfRule type="cellIs" dxfId="8951" priority="986" operator="lessThan">
      <formula>0</formula>
    </cfRule>
  </conditionalFormatting>
  <conditionalFormatting sqref="F60:G60">
    <cfRule type="cellIs" dxfId="8950" priority="985" operator="lessThan">
      <formula>0</formula>
    </cfRule>
  </conditionalFormatting>
  <conditionalFormatting sqref="F60:G60">
    <cfRule type="cellIs" dxfId="8949" priority="980" operator="lessThan">
      <formula>0</formula>
    </cfRule>
  </conditionalFormatting>
  <conditionalFormatting sqref="F60:G60">
    <cfRule type="cellIs" dxfId="8948" priority="979" operator="lessThan">
      <formula>0</formula>
    </cfRule>
  </conditionalFormatting>
  <conditionalFormatting sqref="F60:G60">
    <cfRule type="cellIs" dxfId="8947" priority="977" operator="lessThan">
      <formula>0</formula>
    </cfRule>
  </conditionalFormatting>
  <conditionalFormatting sqref="F60:G60">
    <cfRule type="cellIs" dxfId="8946" priority="978" operator="lessThan">
      <formula>0</formula>
    </cfRule>
  </conditionalFormatting>
  <conditionalFormatting sqref="F60:G60">
    <cfRule type="cellIs" dxfId="8945" priority="976" operator="lessThan">
      <formula>0</formula>
    </cfRule>
  </conditionalFormatting>
  <conditionalFormatting sqref="F61:G61">
    <cfRule type="cellIs" dxfId="8944" priority="960" operator="lessThan">
      <formula>0</formula>
    </cfRule>
  </conditionalFormatting>
  <conditionalFormatting sqref="F61:G61">
    <cfRule type="cellIs" dxfId="8943" priority="959" operator="lessThan">
      <formula>0</formula>
    </cfRule>
  </conditionalFormatting>
  <conditionalFormatting sqref="F61:G61">
    <cfRule type="cellIs" dxfId="8942" priority="958" operator="lessThan">
      <formula>0</formula>
    </cfRule>
  </conditionalFormatting>
  <conditionalFormatting sqref="F61:G61">
    <cfRule type="cellIs" dxfId="8941" priority="956" operator="lessThan">
      <formula>0</formula>
    </cfRule>
  </conditionalFormatting>
  <conditionalFormatting sqref="F61:G61">
    <cfRule type="cellIs" dxfId="8940" priority="957" operator="lessThan">
      <formula>0</formula>
    </cfRule>
  </conditionalFormatting>
  <conditionalFormatting sqref="F61:G61">
    <cfRule type="cellIs" dxfId="8939" priority="955" operator="lessThan">
      <formula>0</formula>
    </cfRule>
  </conditionalFormatting>
  <conditionalFormatting sqref="F61:G61">
    <cfRule type="cellIs" dxfId="8938" priority="954" operator="lessThan">
      <formula>0</formula>
    </cfRule>
  </conditionalFormatting>
  <conditionalFormatting sqref="F61:G61">
    <cfRule type="cellIs" dxfId="8937" priority="953" operator="lessThan">
      <formula>0</formula>
    </cfRule>
  </conditionalFormatting>
  <conditionalFormatting sqref="F61:G61">
    <cfRule type="cellIs" dxfId="8936" priority="952" operator="lessThan">
      <formula>0</formula>
    </cfRule>
  </conditionalFormatting>
  <conditionalFormatting sqref="F61:G61">
    <cfRule type="cellIs" dxfId="8935" priority="951" operator="lessThan">
      <formula>0</formula>
    </cfRule>
  </conditionalFormatting>
  <conditionalFormatting sqref="F61:G61">
    <cfRule type="cellIs" dxfId="8934" priority="950" operator="lessThan">
      <formula>0</formula>
    </cfRule>
  </conditionalFormatting>
  <conditionalFormatting sqref="F61:G61">
    <cfRule type="cellIs" dxfId="8933" priority="947" operator="lessThan">
      <formula>0</formula>
    </cfRule>
  </conditionalFormatting>
  <conditionalFormatting sqref="F61:G61">
    <cfRule type="cellIs" dxfId="8932" priority="946" operator="lessThan">
      <formula>0</formula>
    </cfRule>
  </conditionalFormatting>
  <conditionalFormatting sqref="F61:G61">
    <cfRule type="cellIs" dxfId="8931" priority="949" operator="lessThan">
      <formula>0</formula>
    </cfRule>
  </conditionalFormatting>
  <conditionalFormatting sqref="F61:G61">
    <cfRule type="cellIs" dxfId="8930" priority="948" operator="lessThan">
      <formula>0</formula>
    </cfRule>
  </conditionalFormatting>
  <conditionalFormatting sqref="F61:G61">
    <cfRule type="cellIs" dxfId="8929" priority="945" operator="lessThan">
      <formula>0</formula>
    </cfRule>
  </conditionalFormatting>
  <conditionalFormatting sqref="F61:G61">
    <cfRule type="cellIs" dxfId="8928" priority="944" operator="lessThan">
      <formula>0</formula>
    </cfRule>
  </conditionalFormatting>
  <conditionalFormatting sqref="F61:G61">
    <cfRule type="cellIs" dxfId="8927" priority="943" operator="lessThan">
      <formula>0</formula>
    </cfRule>
  </conditionalFormatting>
  <conditionalFormatting sqref="F61:G61">
    <cfRule type="cellIs" dxfId="8926" priority="942" operator="lessThan">
      <formula>0</formula>
    </cfRule>
  </conditionalFormatting>
  <conditionalFormatting sqref="F61:G61">
    <cfRule type="cellIs" dxfId="8925" priority="941" operator="lessThan">
      <formula>0</formula>
    </cfRule>
  </conditionalFormatting>
  <conditionalFormatting sqref="F61:G61">
    <cfRule type="cellIs" dxfId="8924" priority="940" operator="lessThan">
      <formula>0</formula>
    </cfRule>
  </conditionalFormatting>
  <conditionalFormatting sqref="F61:G61">
    <cfRule type="cellIs" dxfId="8923" priority="939" operator="lessThan">
      <formula>0</formula>
    </cfRule>
  </conditionalFormatting>
  <conditionalFormatting sqref="F61:G61">
    <cfRule type="cellIs" dxfId="8922" priority="920" operator="lessThan">
      <formula>0</formula>
    </cfRule>
  </conditionalFormatting>
  <conditionalFormatting sqref="F61:G61">
    <cfRule type="cellIs" dxfId="8921" priority="918" operator="lessThan">
      <formula>0</formula>
    </cfRule>
  </conditionalFormatting>
  <conditionalFormatting sqref="F61:G61">
    <cfRule type="cellIs" dxfId="8920" priority="919" operator="lessThan">
      <formula>0</formula>
    </cfRule>
  </conditionalFormatting>
  <conditionalFormatting sqref="F61:G61">
    <cfRule type="cellIs" dxfId="8919" priority="917" operator="lessThan">
      <formula>0</formula>
    </cfRule>
  </conditionalFormatting>
  <conditionalFormatting sqref="F61:G61">
    <cfRule type="cellIs" dxfId="8918" priority="911" operator="lessThan">
      <formula>0</formula>
    </cfRule>
  </conditionalFormatting>
  <conditionalFormatting sqref="F61:G61">
    <cfRule type="cellIs" dxfId="8917" priority="909" operator="lessThan">
      <formula>0</formula>
    </cfRule>
  </conditionalFormatting>
  <conditionalFormatting sqref="F61:G61">
    <cfRule type="cellIs" dxfId="8916" priority="910" operator="lessThan">
      <formula>0</formula>
    </cfRule>
  </conditionalFormatting>
  <conditionalFormatting sqref="F61:G61">
    <cfRule type="cellIs" dxfId="8915" priority="908" operator="lessThan">
      <formula>0</formula>
    </cfRule>
  </conditionalFormatting>
  <conditionalFormatting sqref="F61:G61">
    <cfRule type="cellIs" dxfId="8914" priority="907" operator="lessThan">
      <formula>0</formula>
    </cfRule>
  </conditionalFormatting>
  <conditionalFormatting sqref="F61:G61">
    <cfRule type="cellIs" dxfId="8913" priority="906" operator="lessThan">
      <formula>0</formula>
    </cfRule>
  </conditionalFormatting>
  <conditionalFormatting sqref="F61:G61">
    <cfRule type="cellIs" dxfId="8912" priority="904" operator="lessThan">
      <formula>0</formula>
    </cfRule>
  </conditionalFormatting>
  <conditionalFormatting sqref="F61:G61">
    <cfRule type="cellIs" dxfId="8911" priority="905" operator="lessThan">
      <formula>0</formula>
    </cfRule>
  </conditionalFormatting>
  <conditionalFormatting sqref="F61:G61">
    <cfRule type="cellIs" dxfId="8910" priority="903" operator="lessThan">
      <formula>0</formula>
    </cfRule>
  </conditionalFormatting>
  <conditionalFormatting sqref="F61:G61">
    <cfRule type="cellIs" dxfId="8909" priority="902" operator="lessThan">
      <formula>0</formula>
    </cfRule>
  </conditionalFormatting>
  <conditionalFormatting sqref="F61:G61">
    <cfRule type="cellIs" dxfId="8908" priority="900" operator="lessThan">
      <formula>0</formula>
    </cfRule>
  </conditionalFormatting>
  <conditionalFormatting sqref="F61:G61">
    <cfRule type="cellIs" dxfId="8907" priority="901" operator="lessThan">
      <formula>0</formula>
    </cfRule>
  </conditionalFormatting>
  <conditionalFormatting sqref="F61:G61">
    <cfRule type="cellIs" dxfId="8906" priority="899" operator="lessThan">
      <formula>0</formula>
    </cfRule>
  </conditionalFormatting>
  <conditionalFormatting sqref="F61:G61">
    <cfRule type="cellIs" dxfId="8905" priority="898" operator="lessThan">
      <formula>0</formula>
    </cfRule>
  </conditionalFormatting>
  <conditionalFormatting sqref="F61:G61">
    <cfRule type="cellIs" dxfId="8904" priority="897" operator="lessThan">
      <formula>0</formula>
    </cfRule>
  </conditionalFormatting>
  <conditionalFormatting sqref="F61:G61">
    <cfRule type="cellIs" dxfId="8903" priority="938" operator="lessThan">
      <formula>0</formula>
    </cfRule>
  </conditionalFormatting>
  <conditionalFormatting sqref="F61:G61">
    <cfRule type="cellIs" dxfId="8902" priority="937" operator="lessThan">
      <formula>0</formula>
    </cfRule>
  </conditionalFormatting>
  <conditionalFormatting sqref="F61:G61">
    <cfRule type="cellIs" dxfId="8901" priority="936" operator="lessThan">
      <formula>0</formula>
    </cfRule>
  </conditionalFormatting>
  <conditionalFormatting sqref="F61:G61">
    <cfRule type="cellIs" dxfId="8900" priority="935" operator="lessThan">
      <formula>0</formula>
    </cfRule>
  </conditionalFormatting>
  <conditionalFormatting sqref="F61:G61">
    <cfRule type="cellIs" dxfId="8899" priority="934" operator="lessThan">
      <formula>0</formula>
    </cfRule>
  </conditionalFormatting>
  <conditionalFormatting sqref="F61:G61">
    <cfRule type="cellIs" dxfId="8898" priority="933" operator="lessThan">
      <formula>0</formula>
    </cfRule>
  </conditionalFormatting>
  <conditionalFormatting sqref="F61:G61">
    <cfRule type="cellIs" dxfId="8897" priority="932" operator="lessThan">
      <formula>0</formula>
    </cfRule>
  </conditionalFormatting>
  <conditionalFormatting sqref="F61:G61">
    <cfRule type="cellIs" dxfId="8896" priority="929" operator="lessThan">
      <formula>0</formula>
    </cfRule>
  </conditionalFormatting>
  <conditionalFormatting sqref="F61:G61">
    <cfRule type="cellIs" dxfId="8895" priority="928" operator="lessThan">
      <formula>0</formula>
    </cfRule>
  </conditionalFormatting>
  <conditionalFormatting sqref="F61:G61">
    <cfRule type="cellIs" dxfId="8894" priority="931" operator="lessThan">
      <formula>0</formula>
    </cfRule>
  </conditionalFormatting>
  <conditionalFormatting sqref="F61:G61">
    <cfRule type="cellIs" dxfId="8893" priority="930" operator="lessThan">
      <formula>0</formula>
    </cfRule>
  </conditionalFormatting>
  <conditionalFormatting sqref="F61:G61">
    <cfRule type="cellIs" dxfId="8892" priority="927" operator="lessThan">
      <formula>0</formula>
    </cfRule>
  </conditionalFormatting>
  <conditionalFormatting sqref="F61:G61">
    <cfRule type="cellIs" dxfId="8891" priority="926" operator="lessThan">
      <formula>0</formula>
    </cfRule>
  </conditionalFormatting>
  <conditionalFormatting sqref="F61:G61">
    <cfRule type="cellIs" dxfId="8890" priority="925" operator="lessThan">
      <formula>0</formula>
    </cfRule>
  </conditionalFormatting>
  <conditionalFormatting sqref="F61:G61">
    <cfRule type="cellIs" dxfId="8889" priority="924" operator="lessThan">
      <formula>0</formula>
    </cfRule>
  </conditionalFormatting>
  <conditionalFormatting sqref="F61:G61">
    <cfRule type="cellIs" dxfId="8888" priority="923" operator="lessThan">
      <formula>0</formula>
    </cfRule>
  </conditionalFormatting>
  <conditionalFormatting sqref="F61:G61">
    <cfRule type="cellIs" dxfId="8887" priority="922" operator="lessThan">
      <formula>0</formula>
    </cfRule>
  </conditionalFormatting>
  <conditionalFormatting sqref="F61:G61">
    <cfRule type="cellIs" dxfId="8886" priority="921" operator="lessThan">
      <formula>0</formula>
    </cfRule>
  </conditionalFormatting>
  <conditionalFormatting sqref="F61:G61">
    <cfRule type="cellIs" dxfId="8885" priority="916" operator="lessThan">
      <formula>0</formula>
    </cfRule>
  </conditionalFormatting>
  <conditionalFormatting sqref="F61:G61">
    <cfRule type="cellIs" dxfId="8884" priority="915" operator="lessThan">
      <formula>0</formula>
    </cfRule>
  </conditionalFormatting>
  <conditionalFormatting sqref="F61:G61">
    <cfRule type="cellIs" dxfId="8883" priority="913" operator="lessThan">
      <formula>0</formula>
    </cfRule>
  </conditionalFormatting>
  <conditionalFormatting sqref="F61:G61">
    <cfRule type="cellIs" dxfId="8882" priority="914" operator="lessThan">
      <formula>0</formula>
    </cfRule>
  </conditionalFormatting>
  <conditionalFormatting sqref="F61:G61">
    <cfRule type="cellIs" dxfId="8881" priority="912" operator="lessThan">
      <formula>0</formula>
    </cfRule>
  </conditionalFormatting>
  <conditionalFormatting sqref="F62:G62">
    <cfRule type="cellIs" dxfId="8880" priority="896" operator="lessThan">
      <formula>0</formula>
    </cfRule>
  </conditionalFormatting>
  <conditionalFormatting sqref="F62:G62">
    <cfRule type="cellIs" dxfId="8879" priority="895" operator="lessThan">
      <formula>0</formula>
    </cfRule>
  </conditionalFormatting>
  <conditionalFormatting sqref="F62:G62">
    <cfRule type="cellIs" dxfId="8878" priority="894" operator="lessThan">
      <formula>0</formula>
    </cfRule>
  </conditionalFormatting>
  <conditionalFormatting sqref="F62:G62">
    <cfRule type="cellIs" dxfId="8877" priority="892" operator="lessThan">
      <formula>0</formula>
    </cfRule>
  </conditionalFormatting>
  <conditionalFormatting sqref="F62:G62">
    <cfRule type="cellIs" dxfId="8876" priority="893" operator="lessThan">
      <formula>0</formula>
    </cfRule>
  </conditionalFormatting>
  <conditionalFormatting sqref="F62:G62">
    <cfRule type="cellIs" dxfId="8875" priority="891" operator="lessThan">
      <formula>0</formula>
    </cfRule>
  </conditionalFormatting>
  <conditionalFormatting sqref="F62:G62">
    <cfRule type="cellIs" dxfId="8874" priority="890" operator="lessThan">
      <formula>0</formula>
    </cfRule>
  </conditionalFormatting>
  <conditionalFormatting sqref="F62:G62">
    <cfRule type="cellIs" dxfId="8873" priority="889" operator="lessThan">
      <formula>0</formula>
    </cfRule>
  </conditionalFormatting>
  <conditionalFormatting sqref="F62:G62">
    <cfRule type="cellIs" dxfId="8872" priority="888" operator="lessThan">
      <formula>0</formula>
    </cfRule>
  </conditionalFormatting>
  <conditionalFormatting sqref="F62:G62">
    <cfRule type="cellIs" dxfId="8871" priority="887" operator="lessThan">
      <formula>0</formula>
    </cfRule>
  </conditionalFormatting>
  <conditionalFormatting sqref="F62:G62">
    <cfRule type="cellIs" dxfId="8870" priority="886" operator="lessThan">
      <formula>0</formula>
    </cfRule>
  </conditionalFormatting>
  <conditionalFormatting sqref="F62:G62">
    <cfRule type="cellIs" dxfId="8869" priority="883" operator="lessThan">
      <formula>0</formula>
    </cfRule>
  </conditionalFormatting>
  <conditionalFormatting sqref="F62:G62">
    <cfRule type="cellIs" dxfId="8868" priority="882" operator="lessThan">
      <formula>0</formula>
    </cfRule>
  </conditionalFormatting>
  <conditionalFormatting sqref="F62:G62">
    <cfRule type="cellIs" dxfId="8867" priority="885" operator="lessThan">
      <formula>0</formula>
    </cfRule>
  </conditionalFormatting>
  <conditionalFormatting sqref="F62:G62">
    <cfRule type="cellIs" dxfId="8866" priority="884" operator="lessThan">
      <formula>0</formula>
    </cfRule>
  </conditionalFormatting>
  <conditionalFormatting sqref="F62:G62">
    <cfRule type="cellIs" dxfId="8865" priority="881" operator="lessThan">
      <formula>0</formula>
    </cfRule>
  </conditionalFormatting>
  <conditionalFormatting sqref="F62:G62">
    <cfRule type="cellIs" dxfId="8864" priority="880" operator="lessThan">
      <formula>0</formula>
    </cfRule>
  </conditionalFormatting>
  <conditionalFormatting sqref="F62:G62">
    <cfRule type="cellIs" dxfId="8863" priority="879" operator="lessThan">
      <formula>0</formula>
    </cfRule>
  </conditionalFormatting>
  <conditionalFormatting sqref="F62:G62">
    <cfRule type="cellIs" dxfId="8862" priority="878" operator="lessThan">
      <formula>0</formula>
    </cfRule>
  </conditionalFormatting>
  <conditionalFormatting sqref="F62:G62">
    <cfRule type="cellIs" dxfId="8861" priority="877" operator="lessThan">
      <formula>0</formula>
    </cfRule>
  </conditionalFormatting>
  <conditionalFormatting sqref="F62:G62">
    <cfRule type="cellIs" dxfId="8860" priority="876" operator="lessThan">
      <formula>0</formula>
    </cfRule>
  </conditionalFormatting>
  <conditionalFormatting sqref="F62:G62">
    <cfRule type="cellIs" dxfId="8859" priority="875" operator="lessThan">
      <formula>0</formula>
    </cfRule>
  </conditionalFormatting>
  <conditionalFormatting sqref="F62:G62">
    <cfRule type="cellIs" dxfId="8858" priority="856" operator="lessThan">
      <formula>0</formula>
    </cfRule>
  </conditionalFormatting>
  <conditionalFormatting sqref="F62:G62">
    <cfRule type="cellIs" dxfId="8857" priority="854" operator="lessThan">
      <formula>0</formula>
    </cfRule>
  </conditionalFormatting>
  <conditionalFormatting sqref="F62:G62">
    <cfRule type="cellIs" dxfId="8856" priority="855" operator="lessThan">
      <formula>0</formula>
    </cfRule>
  </conditionalFormatting>
  <conditionalFormatting sqref="F62:G62">
    <cfRule type="cellIs" dxfId="8855" priority="853" operator="lessThan">
      <formula>0</formula>
    </cfRule>
  </conditionalFormatting>
  <conditionalFormatting sqref="F62:G62">
    <cfRule type="cellIs" dxfId="8854" priority="847" operator="lessThan">
      <formula>0</formula>
    </cfRule>
  </conditionalFormatting>
  <conditionalFormatting sqref="F62:G62">
    <cfRule type="cellIs" dxfId="8853" priority="845" operator="lessThan">
      <formula>0</formula>
    </cfRule>
  </conditionalFormatting>
  <conditionalFormatting sqref="F62:G62">
    <cfRule type="cellIs" dxfId="8852" priority="846" operator="lessThan">
      <formula>0</formula>
    </cfRule>
  </conditionalFormatting>
  <conditionalFormatting sqref="F62:G62">
    <cfRule type="cellIs" dxfId="8851" priority="844" operator="lessThan">
      <formula>0</formula>
    </cfRule>
  </conditionalFormatting>
  <conditionalFormatting sqref="F62:G62">
    <cfRule type="cellIs" dxfId="8850" priority="843" operator="lessThan">
      <formula>0</formula>
    </cfRule>
  </conditionalFormatting>
  <conditionalFormatting sqref="F62:G62">
    <cfRule type="cellIs" dxfId="8849" priority="842" operator="lessThan">
      <formula>0</formula>
    </cfRule>
  </conditionalFormatting>
  <conditionalFormatting sqref="F62:G62">
    <cfRule type="cellIs" dxfId="8848" priority="840" operator="lessThan">
      <formula>0</formula>
    </cfRule>
  </conditionalFormatting>
  <conditionalFormatting sqref="F62:G62">
    <cfRule type="cellIs" dxfId="8847" priority="841" operator="lessThan">
      <formula>0</formula>
    </cfRule>
  </conditionalFormatting>
  <conditionalFormatting sqref="F62:G62">
    <cfRule type="cellIs" dxfId="8846" priority="839" operator="lessThan">
      <formula>0</formula>
    </cfRule>
  </conditionalFormatting>
  <conditionalFormatting sqref="F62:G62">
    <cfRule type="cellIs" dxfId="8845" priority="838" operator="lessThan">
      <formula>0</formula>
    </cfRule>
  </conditionalFormatting>
  <conditionalFormatting sqref="F62:G62">
    <cfRule type="cellIs" dxfId="8844" priority="836" operator="lessThan">
      <formula>0</formula>
    </cfRule>
  </conditionalFormatting>
  <conditionalFormatting sqref="F62:G62">
    <cfRule type="cellIs" dxfId="8843" priority="837" operator="lessThan">
      <formula>0</formula>
    </cfRule>
  </conditionalFormatting>
  <conditionalFormatting sqref="F62:G62">
    <cfRule type="cellIs" dxfId="8842" priority="835" operator="lessThan">
      <formula>0</formula>
    </cfRule>
  </conditionalFormatting>
  <conditionalFormatting sqref="F62:G62">
    <cfRule type="cellIs" dxfId="8841" priority="834" operator="lessThan">
      <formula>0</formula>
    </cfRule>
  </conditionalFormatting>
  <conditionalFormatting sqref="F62:G62">
    <cfRule type="cellIs" dxfId="8840" priority="833" operator="lessThan">
      <formula>0</formula>
    </cfRule>
  </conditionalFormatting>
  <conditionalFormatting sqref="F62:G62">
    <cfRule type="cellIs" dxfId="8839" priority="874" operator="lessThan">
      <formula>0</formula>
    </cfRule>
  </conditionalFormatting>
  <conditionalFormatting sqref="F62:G62">
    <cfRule type="cellIs" dxfId="8838" priority="873" operator="lessThan">
      <formula>0</formula>
    </cfRule>
  </conditionalFormatting>
  <conditionalFormatting sqref="F62:G62">
    <cfRule type="cellIs" dxfId="8837" priority="872" operator="lessThan">
      <formula>0</formula>
    </cfRule>
  </conditionalFormatting>
  <conditionalFormatting sqref="F62:G62">
    <cfRule type="cellIs" dxfId="8836" priority="871" operator="lessThan">
      <formula>0</formula>
    </cfRule>
  </conditionalFormatting>
  <conditionalFormatting sqref="F62:G62">
    <cfRule type="cellIs" dxfId="8835" priority="870" operator="lessThan">
      <formula>0</formula>
    </cfRule>
  </conditionalFormatting>
  <conditionalFormatting sqref="F62:G62">
    <cfRule type="cellIs" dxfId="8834" priority="869" operator="lessThan">
      <formula>0</formula>
    </cfRule>
  </conditionalFormatting>
  <conditionalFormatting sqref="F62:G62">
    <cfRule type="cellIs" dxfId="8833" priority="868" operator="lessThan">
      <formula>0</formula>
    </cfRule>
  </conditionalFormatting>
  <conditionalFormatting sqref="F62:G62">
    <cfRule type="cellIs" dxfId="8832" priority="865" operator="lessThan">
      <formula>0</formula>
    </cfRule>
  </conditionalFormatting>
  <conditionalFormatting sqref="F62:G62">
    <cfRule type="cellIs" dxfId="8831" priority="864" operator="lessThan">
      <formula>0</formula>
    </cfRule>
  </conditionalFormatting>
  <conditionalFormatting sqref="F62:G62">
    <cfRule type="cellIs" dxfId="8830" priority="867" operator="lessThan">
      <formula>0</formula>
    </cfRule>
  </conditionalFormatting>
  <conditionalFormatting sqref="F62:G62">
    <cfRule type="cellIs" dxfId="8829" priority="866" operator="lessThan">
      <formula>0</formula>
    </cfRule>
  </conditionalFormatting>
  <conditionalFormatting sqref="F62:G62">
    <cfRule type="cellIs" dxfId="8828" priority="863" operator="lessThan">
      <formula>0</formula>
    </cfRule>
  </conditionalFormatting>
  <conditionalFormatting sqref="F62:G62">
    <cfRule type="cellIs" dxfId="8827" priority="862" operator="lessThan">
      <formula>0</formula>
    </cfRule>
  </conditionalFormatting>
  <conditionalFormatting sqref="F62:G62">
    <cfRule type="cellIs" dxfId="8826" priority="861" operator="lessThan">
      <formula>0</formula>
    </cfRule>
  </conditionalFormatting>
  <conditionalFormatting sqref="F62:G62">
    <cfRule type="cellIs" dxfId="8825" priority="860" operator="lessThan">
      <formula>0</formula>
    </cfRule>
  </conditionalFormatting>
  <conditionalFormatting sqref="F62:G62">
    <cfRule type="cellIs" dxfId="8824" priority="859" operator="lessThan">
      <formula>0</formula>
    </cfRule>
  </conditionalFormatting>
  <conditionalFormatting sqref="F62:G62">
    <cfRule type="cellIs" dxfId="8823" priority="858" operator="lessThan">
      <formula>0</formula>
    </cfRule>
  </conditionalFormatting>
  <conditionalFormatting sqref="F62:G62">
    <cfRule type="cellIs" dxfId="8822" priority="857" operator="lessThan">
      <formula>0</formula>
    </cfRule>
  </conditionalFormatting>
  <conditionalFormatting sqref="F62:G62">
    <cfRule type="cellIs" dxfId="8821" priority="852" operator="lessThan">
      <formula>0</formula>
    </cfRule>
  </conditionalFormatting>
  <conditionalFormatting sqref="F62:G62">
    <cfRule type="cellIs" dxfId="8820" priority="851" operator="lessThan">
      <formula>0</formula>
    </cfRule>
  </conditionalFormatting>
  <conditionalFormatting sqref="F62:G62">
    <cfRule type="cellIs" dxfId="8819" priority="849" operator="lessThan">
      <formula>0</formula>
    </cfRule>
  </conditionalFormatting>
  <conditionalFormatting sqref="F62:G62">
    <cfRule type="cellIs" dxfId="8818" priority="850" operator="lessThan">
      <formula>0</formula>
    </cfRule>
  </conditionalFormatting>
  <conditionalFormatting sqref="F62:G62">
    <cfRule type="cellIs" dxfId="8817" priority="848" operator="lessThan">
      <formula>0</formula>
    </cfRule>
  </conditionalFormatting>
  <conditionalFormatting sqref="F63:G63">
    <cfRule type="cellIs" dxfId="8816" priority="832" operator="lessThan">
      <formula>0</formula>
    </cfRule>
  </conditionalFormatting>
  <conditionalFormatting sqref="F63:G63">
    <cfRule type="cellIs" dxfId="8815" priority="831" operator="lessThan">
      <formula>0</formula>
    </cfRule>
  </conditionalFormatting>
  <conditionalFormatting sqref="F63:G63">
    <cfRule type="cellIs" dxfId="8814" priority="830" operator="lessThan">
      <formula>0</formula>
    </cfRule>
  </conditionalFormatting>
  <conditionalFormatting sqref="F63:G63">
    <cfRule type="cellIs" dxfId="8813" priority="828" operator="lessThan">
      <formula>0</formula>
    </cfRule>
  </conditionalFormatting>
  <conditionalFormatting sqref="F63:G63">
    <cfRule type="cellIs" dxfId="8812" priority="829" operator="lessThan">
      <formula>0</formula>
    </cfRule>
  </conditionalFormatting>
  <conditionalFormatting sqref="F63:G63">
    <cfRule type="cellIs" dxfId="8811" priority="827" operator="lessThan">
      <formula>0</formula>
    </cfRule>
  </conditionalFormatting>
  <conditionalFormatting sqref="F63:G63">
    <cfRule type="cellIs" dxfId="8810" priority="826" operator="lessThan">
      <formula>0</formula>
    </cfRule>
  </conditionalFormatting>
  <conditionalFormatting sqref="F63:G63">
    <cfRule type="cellIs" dxfId="8809" priority="825" operator="lessThan">
      <formula>0</formula>
    </cfRule>
  </conditionalFormatting>
  <conditionalFormatting sqref="F63:G63">
    <cfRule type="cellIs" dxfId="8808" priority="824" operator="lessThan">
      <formula>0</formula>
    </cfRule>
  </conditionalFormatting>
  <conditionalFormatting sqref="F63:G63">
    <cfRule type="cellIs" dxfId="8807" priority="823" operator="lessThan">
      <formula>0</formula>
    </cfRule>
  </conditionalFormatting>
  <conditionalFormatting sqref="F63:G63">
    <cfRule type="cellIs" dxfId="8806" priority="822" operator="lessThan">
      <formula>0</formula>
    </cfRule>
  </conditionalFormatting>
  <conditionalFormatting sqref="F63:G63">
    <cfRule type="cellIs" dxfId="8805" priority="819" operator="lessThan">
      <formula>0</formula>
    </cfRule>
  </conditionalFormatting>
  <conditionalFormatting sqref="F63:G63">
    <cfRule type="cellIs" dxfId="8804" priority="818" operator="lessThan">
      <formula>0</formula>
    </cfRule>
  </conditionalFormatting>
  <conditionalFormatting sqref="F63:G63">
    <cfRule type="cellIs" dxfId="8803" priority="821" operator="lessThan">
      <formula>0</formula>
    </cfRule>
  </conditionalFormatting>
  <conditionalFormatting sqref="F63:G63">
    <cfRule type="cellIs" dxfId="8802" priority="820" operator="lessThan">
      <formula>0</formula>
    </cfRule>
  </conditionalFormatting>
  <conditionalFormatting sqref="F63:G63">
    <cfRule type="cellIs" dxfId="8801" priority="817" operator="lessThan">
      <formula>0</formula>
    </cfRule>
  </conditionalFormatting>
  <conditionalFormatting sqref="F63:G63">
    <cfRule type="cellIs" dxfId="8800" priority="816" operator="lessThan">
      <formula>0</formula>
    </cfRule>
  </conditionalFormatting>
  <conditionalFormatting sqref="F63:G63">
    <cfRule type="cellIs" dxfId="8799" priority="815" operator="lessThan">
      <formula>0</formula>
    </cfRule>
  </conditionalFormatting>
  <conditionalFormatting sqref="F63:G63">
    <cfRule type="cellIs" dxfId="8798" priority="814" operator="lessThan">
      <formula>0</formula>
    </cfRule>
  </conditionalFormatting>
  <conditionalFormatting sqref="F63:G63">
    <cfRule type="cellIs" dxfId="8797" priority="813" operator="lessThan">
      <formula>0</formula>
    </cfRule>
  </conditionalFormatting>
  <conditionalFormatting sqref="F63:G63">
    <cfRule type="cellIs" dxfId="8796" priority="812" operator="lessThan">
      <formula>0</formula>
    </cfRule>
  </conditionalFormatting>
  <conditionalFormatting sqref="F63:G63">
    <cfRule type="cellIs" dxfId="8795" priority="811" operator="lessThan">
      <formula>0</formula>
    </cfRule>
  </conditionalFormatting>
  <conditionalFormatting sqref="F63:G63">
    <cfRule type="cellIs" dxfId="8794" priority="792" operator="lessThan">
      <formula>0</formula>
    </cfRule>
  </conditionalFormatting>
  <conditionalFormatting sqref="F63:G63">
    <cfRule type="cellIs" dxfId="8793" priority="790" operator="lessThan">
      <formula>0</formula>
    </cfRule>
  </conditionalFormatting>
  <conditionalFormatting sqref="F63:G63">
    <cfRule type="cellIs" dxfId="8792" priority="791" operator="lessThan">
      <formula>0</formula>
    </cfRule>
  </conditionalFormatting>
  <conditionalFormatting sqref="F63:G63">
    <cfRule type="cellIs" dxfId="8791" priority="789" operator="lessThan">
      <formula>0</formula>
    </cfRule>
  </conditionalFormatting>
  <conditionalFormatting sqref="F63:G63">
    <cfRule type="cellIs" dxfId="8790" priority="783" operator="lessThan">
      <formula>0</formula>
    </cfRule>
  </conditionalFormatting>
  <conditionalFormatting sqref="F63:G63">
    <cfRule type="cellIs" dxfId="8789" priority="781" operator="lessThan">
      <formula>0</formula>
    </cfRule>
  </conditionalFormatting>
  <conditionalFormatting sqref="F63:G63">
    <cfRule type="cellIs" dxfId="8788" priority="782" operator="lessThan">
      <formula>0</formula>
    </cfRule>
  </conditionalFormatting>
  <conditionalFormatting sqref="F63:G63">
    <cfRule type="cellIs" dxfId="8787" priority="780" operator="lessThan">
      <formula>0</formula>
    </cfRule>
  </conditionalFormatting>
  <conditionalFormatting sqref="F63:G63">
    <cfRule type="cellIs" dxfId="8786" priority="779" operator="lessThan">
      <formula>0</formula>
    </cfRule>
  </conditionalFormatting>
  <conditionalFormatting sqref="F63:G63">
    <cfRule type="cellIs" dxfId="8785" priority="778" operator="lessThan">
      <formula>0</formula>
    </cfRule>
  </conditionalFormatting>
  <conditionalFormatting sqref="F63:G63">
    <cfRule type="cellIs" dxfId="8784" priority="776" operator="lessThan">
      <formula>0</formula>
    </cfRule>
  </conditionalFormatting>
  <conditionalFormatting sqref="F63:G63">
    <cfRule type="cellIs" dxfId="8783" priority="777" operator="lessThan">
      <formula>0</formula>
    </cfRule>
  </conditionalFormatting>
  <conditionalFormatting sqref="F63:G63">
    <cfRule type="cellIs" dxfId="8782" priority="775" operator="lessThan">
      <formula>0</formula>
    </cfRule>
  </conditionalFormatting>
  <conditionalFormatting sqref="F63:G63">
    <cfRule type="cellIs" dxfId="8781" priority="774" operator="lessThan">
      <formula>0</formula>
    </cfRule>
  </conditionalFormatting>
  <conditionalFormatting sqref="F63:G63">
    <cfRule type="cellIs" dxfId="8780" priority="772" operator="lessThan">
      <formula>0</formula>
    </cfRule>
  </conditionalFormatting>
  <conditionalFormatting sqref="F63:G63">
    <cfRule type="cellIs" dxfId="8779" priority="773" operator="lessThan">
      <formula>0</formula>
    </cfRule>
  </conditionalFormatting>
  <conditionalFormatting sqref="F63:G63">
    <cfRule type="cellIs" dxfId="8778" priority="771" operator="lessThan">
      <formula>0</formula>
    </cfRule>
  </conditionalFormatting>
  <conditionalFormatting sqref="F63:G63">
    <cfRule type="cellIs" dxfId="8777" priority="770" operator="lessThan">
      <formula>0</formula>
    </cfRule>
  </conditionalFormatting>
  <conditionalFormatting sqref="F63:G63">
    <cfRule type="cellIs" dxfId="8776" priority="769" operator="lessThan">
      <formula>0</formula>
    </cfRule>
  </conditionalFormatting>
  <conditionalFormatting sqref="F63:G63">
    <cfRule type="cellIs" dxfId="8775" priority="810" operator="lessThan">
      <formula>0</formula>
    </cfRule>
  </conditionalFormatting>
  <conditionalFormatting sqref="F63:G63">
    <cfRule type="cellIs" dxfId="8774" priority="809" operator="lessThan">
      <formula>0</formula>
    </cfRule>
  </conditionalFormatting>
  <conditionalFormatting sqref="F63:G63">
    <cfRule type="cellIs" dxfId="8773" priority="808" operator="lessThan">
      <formula>0</formula>
    </cfRule>
  </conditionalFormatting>
  <conditionalFormatting sqref="F63:G63">
    <cfRule type="cellIs" dxfId="8772" priority="807" operator="lessThan">
      <formula>0</formula>
    </cfRule>
  </conditionalFormatting>
  <conditionalFormatting sqref="F63:G63">
    <cfRule type="cellIs" dxfId="8771" priority="806" operator="lessThan">
      <formula>0</formula>
    </cfRule>
  </conditionalFormatting>
  <conditionalFormatting sqref="F63:G63">
    <cfRule type="cellIs" dxfId="8770" priority="805" operator="lessThan">
      <formula>0</formula>
    </cfRule>
  </conditionalFormatting>
  <conditionalFormatting sqref="F63:G63">
    <cfRule type="cellIs" dxfId="8769" priority="804" operator="lessThan">
      <formula>0</formula>
    </cfRule>
  </conditionalFormatting>
  <conditionalFormatting sqref="F63:G63">
    <cfRule type="cellIs" dxfId="8768" priority="801" operator="lessThan">
      <formula>0</formula>
    </cfRule>
  </conditionalFormatting>
  <conditionalFormatting sqref="F63:G63">
    <cfRule type="cellIs" dxfId="8767" priority="800" operator="lessThan">
      <formula>0</formula>
    </cfRule>
  </conditionalFormatting>
  <conditionalFormatting sqref="F63:G63">
    <cfRule type="cellIs" dxfId="8766" priority="803" operator="lessThan">
      <formula>0</formula>
    </cfRule>
  </conditionalFormatting>
  <conditionalFormatting sqref="F63:G63">
    <cfRule type="cellIs" dxfId="8765" priority="802" operator="lessThan">
      <formula>0</formula>
    </cfRule>
  </conditionalFormatting>
  <conditionalFormatting sqref="F63:G63">
    <cfRule type="cellIs" dxfId="8764" priority="799" operator="lessThan">
      <formula>0</formula>
    </cfRule>
  </conditionalFormatting>
  <conditionalFormatting sqref="F63:G63">
    <cfRule type="cellIs" dxfId="8763" priority="798" operator="lessThan">
      <formula>0</formula>
    </cfRule>
  </conditionalFormatting>
  <conditionalFormatting sqref="F63:G63">
    <cfRule type="cellIs" dxfId="8762" priority="797" operator="lessThan">
      <formula>0</formula>
    </cfRule>
  </conditionalFormatting>
  <conditionalFormatting sqref="F63:G63">
    <cfRule type="cellIs" dxfId="8761" priority="796" operator="lessThan">
      <formula>0</formula>
    </cfRule>
  </conditionalFormatting>
  <conditionalFormatting sqref="F63:G63">
    <cfRule type="cellIs" dxfId="8760" priority="795" operator="lessThan">
      <formula>0</formula>
    </cfRule>
  </conditionalFormatting>
  <conditionalFormatting sqref="F63:G63">
    <cfRule type="cellIs" dxfId="8759" priority="794" operator="lessThan">
      <formula>0</formula>
    </cfRule>
  </conditionalFormatting>
  <conditionalFormatting sqref="F63:G63">
    <cfRule type="cellIs" dxfId="8758" priority="793" operator="lessThan">
      <formula>0</formula>
    </cfRule>
  </conditionalFormatting>
  <conditionalFormatting sqref="F63:G63">
    <cfRule type="cellIs" dxfId="8757" priority="788" operator="lessThan">
      <formula>0</formula>
    </cfRule>
  </conditionalFormatting>
  <conditionalFormatting sqref="F63:G63">
    <cfRule type="cellIs" dxfId="8756" priority="787" operator="lessThan">
      <formula>0</formula>
    </cfRule>
  </conditionalFormatting>
  <conditionalFormatting sqref="F63:G63">
    <cfRule type="cellIs" dxfId="8755" priority="785" operator="lessThan">
      <formula>0</formula>
    </cfRule>
  </conditionalFormatting>
  <conditionalFormatting sqref="F63:G63">
    <cfRule type="cellIs" dxfId="8754" priority="786" operator="lessThan">
      <formula>0</formula>
    </cfRule>
  </conditionalFormatting>
  <conditionalFormatting sqref="F63:G63">
    <cfRule type="cellIs" dxfId="8753" priority="784" operator="lessThan">
      <formula>0</formula>
    </cfRule>
  </conditionalFormatting>
  <conditionalFormatting sqref="F64:G64">
    <cfRule type="cellIs" dxfId="8752" priority="768" operator="lessThan">
      <formula>0</formula>
    </cfRule>
  </conditionalFormatting>
  <conditionalFormatting sqref="F64:G64">
    <cfRule type="cellIs" dxfId="8751" priority="767" operator="lessThan">
      <formula>0</formula>
    </cfRule>
  </conditionalFormatting>
  <conditionalFormatting sqref="F64:G64">
    <cfRule type="cellIs" dxfId="8750" priority="766" operator="lessThan">
      <formula>0</formula>
    </cfRule>
  </conditionalFormatting>
  <conditionalFormatting sqref="F64:G64">
    <cfRule type="cellIs" dxfId="8749" priority="764" operator="lessThan">
      <formula>0</formula>
    </cfRule>
  </conditionalFormatting>
  <conditionalFormatting sqref="F64:G64">
    <cfRule type="cellIs" dxfId="8748" priority="765" operator="lessThan">
      <formula>0</formula>
    </cfRule>
  </conditionalFormatting>
  <conditionalFormatting sqref="F64:G64">
    <cfRule type="cellIs" dxfId="8747" priority="763" operator="lessThan">
      <formula>0</formula>
    </cfRule>
  </conditionalFormatting>
  <conditionalFormatting sqref="F64:G64">
    <cfRule type="cellIs" dxfId="8746" priority="762" operator="lessThan">
      <formula>0</formula>
    </cfRule>
  </conditionalFormatting>
  <conditionalFormatting sqref="F64:G64">
    <cfRule type="cellIs" dxfId="8745" priority="761" operator="lessThan">
      <formula>0</formula>
    </cfRule>
  </conditionalFormatting>
  <conditionalFormatting sqref="F64:G64">
    <cfRule type="cellIs" dxfId="8744" priority="760" operator="lessThan">
      <formula>0</formula>
    </cfRule>
  </conditionalFormatting>
  <conditionalFormatting sqref="F64:G64">
    <cfRule type="cellIs" dxfId="8743" priority="759" operator="lessThan">
      <formula>0</formula>
    </cfRule>
  </conditionalFormatting>
  <conditionalFormatting sqref="F64:G64">
    <cfRule type="cellIs" dxfId="8742" priority="758" operator="lessThan">
      <formula>0</formula>
    </cfRule>
  </conditionalFormatting>
  <conditionalFormatting sqref="F64:G64">
    <cfRule type="cellIs" dxfId="8741" priority="755" operator="lessThan">
      <formula>0</formula>
    </cfRule>
  </conditionalFormatting>
  <conditionalFormatting sqref="F64:G64">
    <cfRule type="cellIs" dxfId="8740" priority="754" operator="lessThan">
      <formula>0</formula>
    </cfRule>
  </conditionalFormatting>
  <conditionalFormatting sqref="F64:G64">
    <cfRule type="cellIs" dxfId="8739" priority="757" operator="lessThan">
      <formula>0</formula>
    </cfRule>
  </conditionalFormatting>
  <conditionalFormatting sqref="F64:G64">
    <cfRule type="cellIs" dxfId="8738" priority="756" operator="lessThan">
      <formula>0</formula>
    </cfRule>
  </conditionalFormatting>
  <conditionalFormatting sqref="F64:G64">
    <cfRule type="cellIs" dxfId="8737" priority="753" operator="lessThan">
      <formula>0</formula>
    </cfRule>
  </conditionalFormatting>
  <conditionalFormatting sqref="F64:G64">
    <cfRule type="cellIs" dxfId="8736" priority="752" operator="lessThan">
      <formula>0</formula>
    </cfRule>
  </conditionalFormatting>
  <conditionalFormatting sqref="F64:G64">
    <cfRule type="cellIs" dxfId="8735" priority="751" operator="lessThan">
      <formula>0</formula>
    </cfRule>
  </conditionalFormatting>
  <conditionalFormatting sqref="F64:G64">
    <cfRule type="cellIs" dxfId="8734" priority="750" operator="lessThan">
      <formula>0</formula>
    </cfRule>
  </conditionalFormatting>
  <conditionalFormatting sqref="F64:G64">
    <cfRule type="cellIs" dxfId="8733" priority="749" operator="lessThan">
      <formula>0</formula>
    </cfRule>
  </conditionalFormatting>
  <conditionalFormatting sqref="F64:G64">
    <cfRule type="cellIs" dxfId="8732" priority="748" operator="lessThan">
      <formula>0</formula>
    </cfRule>
  </conditionalFormatting>
  <conditionalFormatting sqref="F64:G64">
    <cfRule type="cellIs" dxfId="8731" priority="747" operator="lessThan">
      <formula>0</formula>
    </cfRule>
  </conditionalFormatting>
  <conditionalFormatting sqref="F64:G64">
    <cfRule type="cellIs" dxfId="8730" priority="728" operator="lessThan">
      <formula>0</formula>
    </cfRule>
  </conditionalFormatting>
  <conditionalFormatting sqref="F64:G64">
    <cfRule type="cellIs" dxfId="8729" priority="726" operator="lessThan">
      <formula>0</formula>
    </cfRule>
  </conditionalFormatting>
  <conditionalFormatting sqref="F64:G64">
    <cfRule type="cellIs" dxfId="8728" priority="727" operator="lessThan">
      <formula>0</formula>
    </cfRule>
  </conditionalFormatting>
  <conditionalFormatting sqref="F64:G64">
    <cfRule type="cellIs" dxfId="8727" priority="725" operator="lessThan">
      <formula>0</formula>
    </cfRule>
  </conditionalFormatting>
  <conditionalFormatting sqref="F64:G64">
    <cfRule type="cellIs" dxfId="8726" priority="719" operator="lessThan">
      <formula>0</formula>
    </cfRule>
  </conditionalFormatting>
  <conditionalFormatting sqref="F64:G64">
    <cfRule type="cellIs" dxfId="8725" priority="717" operator="lessThan">
      <formula>0</formula>
    </cfRule>
  </conditionalFormatting>
  <conditionalFormatting sqref="F64:G64">
    <cfRule type="cellIs" dxfId="8724" priority="718" operator="lessThan">
      <formula>0</formula>
    </cfRule>
  </conditionalFormatting>
  <conditionalFormatting sqref="F64:G64">
    <cfRule type="cellIs" dxfId="8723" priority="716" operator="lessThan">
      <formula>0</formula>
    </cfRule>
  </conditionalFormatting>
  <conditionalFormatting sqref="F64:G64">
    <cfRule type="cellIs" dxfId="8722" priority="715" operator="lessThan">
      <formula>0</formula>
    </cfRule>
  </conditionalFormatting>
  <conditionalFormatting sqref="F64:G64">
    <cfRule type="cellIs" dxfId="8721" priority="714" operator="lessThan">
      <formula>0</formula>
    </cfRule>
  </conditionalFormatting>
  <conditionalFormatting sqref="F64:G64">
    <cfRule type="cellIs" dxfId="8720" priority="712" operator="lessThan">
      <formula>0</formula>
    </cfRule>
  </conditionalFormatting>
  <conditionalFormatting sqref="F64:G64">
    <cfRule type="cellIs" dxfId="8719" priority="713" operator="lessThan">
      <formula>0</formula>
    </cfRule>
  </conditionalFormatting>
  <conditionalFormatting sqref="F64:G64">
    <cfRule type="cellIs" dxfId="8718" priority="711" operator="lessThan">
      <formula>0</formula>
    </cfRule>
  </conditionalFormatting>
  <conditionalFormatting sqref="F64:G64">
    <cfRule type="cellIs" dxfId="8717" priority="710" operator="lessThan">
      <formula>0</formula>
    </cfRule>
  </conditionalFormatting>
  <conditionalFormatting sqref="F64:G64">
    <cfRule type="cellIs" dxfId="8716" priority="708" operator="lessThan">
      <formula>0</formula>
    </cfRule>
  </conditionalFormatting>
  <conditionalFormatting sqref="F64:G64">
    <cfRule type="cellIs" dxfId="8715" priority="709" operator="lessThan">
      <formula>0</formula>
    </cfRule>
  </conditionalFormatting>
  <conditionalFormatting sqref="F64:G64">
    <cfRule type="cellIs" dxfId="8714" priority="707" operator="lessThan">
      <formula>0</formula>
    </cfRule>
  </conditionalFormatting>
  <conditionalFormatting sqref="F64:G64">
    <cfRule type="cellIs" dxfId="8713" priority="706" operator="lessThan">
      <formula>0</formula>
    </cfRule>
  </conditionalFormatting>
  <conditionalFormatting sqref="F64:G64">
    <cfRule type="cellIs" dxfId="8712" priority="705" operator="lessThan">
      <formula>0</formula>
    </cfRule>
  </conditionalFormatting>
  <conditionalFormatting sqref="F64:G64">
    <cfRule type="cellIs" dxfId="8711" priority="746" operator="lessThan">
      <formula>0</formula>
    </cfRule>
  </conditionalFormatting>
  <conditionalFormatting sqref="F64:G64">
    <cfRule type="cellIs" dxfId="8710" priority="745" operator="lessThan">
      <formula>0</formula>
    </cfRule>
  </conditionalFormatting>
  <conditionalFormatting sqref="F64:G64">
    <cfRule type="cellIs" dxfId="8709" priority="744" operator="lessThan">
      <formula>0</formula>
    </cfRule>
  </conditionalFormatting>
  <conditionalFormatting sqref="F64:G64">
    <cfRule type="cellIs" dxfId="8708" priority="743" operator="lessThan">
      <formula>0</formula>
    </cfRule>
  </conditionalFormatting>
  <conditionalFormatting sqref="F64:G64">
    <cfRule type="cellIs" dxfId="8707" priority="742" operator="lessThan">
      <formula>0</formula>
    </cfRule>
  </conditionalFormatting>
  <conditionalFormatting sqref="F64:G64">
    <cfRule type="cellIs" dxfId="8706" priority="741" operator="lessThan">
      <formula>0</formula>
    </cfRule>
  </conditionalFormatting>
  <conditionalFormatting sqref="F64:G64">
    <cfRule type="cellIs" dxfId="8705" priority="740" operator="lessThan">
      <formula>0</formula>
    </cfRule>
  </conditionalFormatting>
  <conditionalFormatting sqref="F64:G64">
    <cfRule type="cellIs" dxfId="8704" priority="737" operator="lessThan">
      <formula>0</formula>
    </cfRule>
  </conditionalFormatting>
  <conditionalFormatting sqref="F64:G64">
    <cfRule type="cellIs" dxfId="8703" priority="736" operator="lessThan">
      <formula>0</formula>
    </cfRule>
  </conditionalFormatting>
  <conditionalFormatting sqref="F64:G64">
    <cfRule type="cellIs" dxfId="8702" priority="739" operator="lessThan">
      <formula>0</formula>
    </cfRule>
  </conditionalFormatting>
  <conditionalFormatting sqref="F64:G64">
    <cfRule type="cellIs" dxfId="8701" priority="738" operator="lessThan">
      <formula>0</formula>
    </cfRule>
  </conditionalFormatting>
  <conditionalFormatting sqref="F64:G64">
    <cfRule type="cellIs" dxfId="8700" priority="735" operator="lessThan">
      <formula>0</formula>
    </cfRule>
  </conditionalFormatting>
  <conditionalFormatting sqref="F64:G64">
    <cfRule type="cellIs" dxfId="8699" priority="734" operator="lessThan">
      <formula>0</formula>
    </cfRule>
  </conditionalFormatting>
  <conditionalFormatting sqref="F64:G64">
    <cfRule type="cellIs" dxfId="8698" priority="733" operator="lessThan">
      <formula>0</formula>
    </cfRule>
  </conditionalFormatting>
  <conditionalFormatting sqref="F64:G64">
    <cfRule type="cellIs" dxfId="8697" priority="732" operator="lessThan">
      <formula>0</formula>
    </cfRule>
  </conditionalFormatting>
  <conditionalFormatting sqref="F64:G64">
    <cfRule type="cellIs" dxfId="8696" priority="731" operator="lessThan">
      <formula>0</formula>
    </cfRule>
  </conditionalFormatting>
  <conditionalFormatting sqref="F64:G64">
    <cfRule type="cellIs" dxfId="8695" priority="730" operator="lessThan">
      <formula>0</formula>
    </cfRule>
  </conditionalFormatting>
  <conditionalFormatting sqref="F64:G64">
    <cfRule type="cellIs" dxfId="8694" priority="729" operator="lessThan">
      <formula>0</formula>
    </cfRule>
  </conditionalFormatting>
  <conditionalFormatting sqref="F64:G64">
    <cfRule type="cellIs" dxfId="8693" priority="724" operator="lessThan">
      <formula>0</formula>
    </cfRule>
  </conditionalFormatting>
  <conditionalFormatting sqref="F64:G64">
    <cfRule type="cellIs" dxfId="8692" priority="723" operator="lessThan">
      <formula>0</formula>
    </cfRule>
  </conditionalFormatting>
  <conditionalFormatting sqref="F64:G64">
    <cfRule type="cellIs" dxfId="8691" priority="721" operator="lessThan">
      <formula>0</formula>
    </cfRule>
  </conditionalFormatting>
  <conditionalFormatting sqref="F64:G64">
    <cfRule type="cellIs" dxfId="8690" priority="722" operator="lessThan">
      <formula>0</formula>
    </cfRule>
  </conditionalFormatting>
  <conditionalFormatting sqref="F64:G64">
    <cfRule type="cellIs" dxfId="8689" priority="720" operator="lessThan">
      <formula>0</formula>
    </cfRule>
  </conditionalFormatting>
  <conditionalFormatting sqref="F65:G65">
    <cfRule type="cellIs" dxfId="8688" priority="704" operator="lessThan">
      <formula>0</formula>
    </cfRule>
  </conditionalFormatting>
  <conditionalFormatting sqref="F65:G65">
    <cfRule type="cellIs" dxfId="8687" priority="703" operator="lessThan">
      <formula>0</formula>
    </cfRule>
  </conditionalFormatting>
  <conditionalFormatting sqref="F65:G65">
    <cfRule type="cellIs" dxfId="8686" priority="702" operator="lessThan">
      <formula>0</formula>
    </cfRule>
  </conditionalFormatting>
  <conditionalFormatting sqref="F65:G65">
    <cfRule type="cellIs" dxfId="8685" priority="700" operator="lessThan">
      <formula>0</formula>
    </cfRule>
  </conditionalFormatting>
  <conditionalFormatting sqref="F65:G65">
    <cfRule type="cellIs" dxfId="8684" priority="701" operator="lessThan">
      <formula>0</formula>
    </cfRule>
  </conditionalFormatting>
  <conditionalFormatting sqref="F65:G65">
    <cfRule type="cellIs" dxfId="8683" priority="699" operator="lessThan">
      <formula>0</formula>
    </cfRule>
  </conditionalFormatting>
  <conditionalFormatting sqref="F65:G65">
    <cfRule type="cellIs" dxfId="8682" priority="698" operator="lessThan">
      <formula>0</formula>
    </cfRule>
  </conditionalFormatting>
  <conditionalFormatting sqref="F65:G65">
    <cfRule type="cellIs" dxfId="8681" priority="697" operator="lessThan">
      <formula>0</formula>
    </cfRule>
  </conditionalFormatting>
  <conditionalFormatting sqref="F65:G65">
    <cfRule type="cellIs" dxfId="8680" priority="696" operator="lessThan">
      <formula>0</formula>
    </cfRule>
  </conditionalFormatting>
  <conditionalFormatting sqref="F65:G65">
    <cfRule type="cellIs" dxfId="8679" priority="695" operator="lessThan">
      <formula>0</formula>
    </cfRule>
  </conditionalFormatting>
  <conditionalFormatting sqref="F65:G65">
    <cfRule type="cellIs" dxfId="8678" priority="694" operator="lessThan">
      <formula>0</formula>
    </cfRule>
  </conditionalFormatting>
  <conditionalFormatting sqref="F65:G65">
    <cfRule type="cellIs" dxfId="8677" priority="691" operator="lessThan">
      <formula>0</formula>
    </cfRule>
  </conditionalFormatting>
  <conditionalFormatting sqref="F65:G65">
    <cfRule type="cellIs" dxfId="8676" priority="690" operator="lessThan">
      <formula>0</formula>
    </cfRule>
  </conditionalFormatting>
  <conditionalFormatting sqref="F65:G65">
    <cfRule type="cellIs" dxfId="8675" priority="693" operator="lessThan">
      <formula>0</formula>
    </cfRule>
  </conditionalFormatting>
  <conditionalFormatting sqref="F65:G65">
    <cfRule type="cellIs" dxfId="8674" priority="692" operator="lessThan">
      <formula>0</formula>
    </cfRule>
  </conditionalFormatting>
  <conditionalFormatting sqref="F65:G65">
    <cfRule type="cellIs" dxfId="8673" priority="689" operator="lessThan">
      <formula>0</formula>
    </cfRule>
  </conditionalFormatting>
  <conditionalFormatting sqref="F65:G65">
    <cfRule type="cellIs" dxfId="8672" priority="688" operator="lessThan">
      <formula>0</formula>
    </cfRule>
  </conditionalFormatting>
  <conditionalFormatting sqref="F65:G65">
    <cfRule type="cellIs" dxfId="8671" priority="687" operator="lessThan">
      <formula>0</formula>
    </cfRule>
  </conditionalFormatting>
  <conditionalFormatting sqref="F65:G65">
    <cfRule type="cellIs" dxfId="8670" priority="686" operator="lessThan">
      <formula>0</formula>
    </cfRule>
  </conditionalFormatting>
  <conditionalFormatting sqref="F65:G65">
    <cfRule type="cellIs" dxfId="8669" priority="685" operator="lessThan">
      <formula>0</formula>
    </cfRule>
  </conditionalFormatting>
  <conditionalFormatting sqref="F65:G65">
    <cfRule type="cellIs" dxfId="8668" priority="684" operator="lessThan">
      <formula>0</formula>
    </cfRule>
  </conditionalFormatting>
  <conditionalFormatting sqref="F65:G65">
    <cfRule type="cellIs" dxfId="8667" priority="683" operator="lessThan">
      <formula>0</formula>
    </cfRule>
  </conditionalFormatting>
  <conditionalFormatting sqref="F65:G65">
    <cfRule type="cellIs" dxfId="8666" priority="664" operator="lessThan">
      <formula>0</formula>
    </cfRule>
  </conditionalFormatting>
  <conditionalFormatting sqref="F65:G65">
    <cfRule type="cellIs" dxfId="8665" priority="662" operator="lessThan">
      <formula>0</formula>
    </cfRule>
  </conditionalFormatting>
  <conditionalFormatting sqref="F65:G65">
    <cfRule type="cellIs" dxfId="8664" priority="663" operator="lessThan">
      <formula>0</formula>
    </cfRule>
  </conditionalFormatting>
  <conditionalFormatting sqref="F65:G65">
    <cfRule type="cellIs" dxfId="8663" priority="661" operator="lessThan">
      <formula>0</formula>
    </cfRule>
  </conditionalFormatting>
  <conditionalFormatting sqref="F65:G65">
    <cfRule type="cellIs" dxfId="8662" priority="655" operator="lessThan">
      <formula>0</formula>
    </cfRule>
  </conditionalFormatting>
  <conditionalFormatting sqref="F65:G65">
    <cfRule type="cellIs" dxfId="8661" priority="653" operator="lessThan">
      <formula>0</formula>
    </cfRule>
  </conditionalFormatting>
  <conditionalFormatting sqref="F65:G65">
    <cfRule type="cellIs" dxfId="8660" priority="654" operator="lessThan">
      <formula>0</formula>
    </cfRule>
  </conditionalFormatting>
  <conditionalFormatting sqref="F65:G65">
    <cfRule type="cellIs" dxfId="8659" priority="652" operator="lessThan">
      <formula>0</formula>
    </cfRule>
  </conditionalFormatting>
  <conditionalFormatting sqref="F65:G65">
    <cfRule type="cellIs" dxfId="8658" priority="651" operator="lessThan">
      <formula>0</formula>
    </cfRule>
  </conditionalFormatting>
  <conditionalFormatting sqref="F65:G65">
    <cfRule type="cellIs" dxfId="8657" priority="650" operator="lessThan">
      <formula>0</formula>
    </cfRule>
  </conditionalFormatting>
  <conditionalFormatting sqref="F65:G65">
    <cfRule type="cellIs" dxfId="8656" priority="648" operator="lessThan">
      <formula>0</formula>
    </cfRule>
  </conditionalFormatting>
  <conditionalFormatting sqref="F65:G65">
    <cfRule type="cellIs" dxfId="8655" priority="649" operator="lessThan">
      <formula>0</formula>
    </cfRule>
  </conditionalFormatting>
  <conditionalFormatting sqref="F65:G65">
    <cfRule type="cellIs" dxfId="8654" priority="647" operator="lessThan">
      <formula>0</formula>
    </cfRule>
  </conditionalFormatting>
  <conditionalFormatting sqref="F65:G65">
    <cfRule type="cellIs" dxfId="8653" priority="646" operator="lessThan">
      <formula>0</formula>
    </cfRule>
  </conditionalFormatting>
  <conditionalFormatting sqref="F65:G65">
    <cfRule type="cellIs" dxfId="8652" priority="644" operator="lessThan">
      <formula>0</formula>
    </cfRule>
  </conditionalFormatting>
  <conditionalFormatting sqref="F65:G65">
    <cfRule type="cellIs" dxfId="8651" priority="645" operator="lessThan">
      <formula>0</formula>
    </cfRule>
  </conditionalFormatting>
  <conditionalFormatting sqref="F65:G65">
    <cfRule type="cellIs" dxfId="8650" priority="643" operator="lessThan">
      <formula>0</formula>
    </cfRule>
  </conditionalFormatting>
  <conditionalFormatting sqref="F65:G65">
    <cfRule type="cellIs" dxfId="8649" priority="642" operator="lessThan">
      <formula>0</formula>
    </cfRule>
  </conditionalFormatting>
  <conditionalFormatting sqref="F65:G65">
    <cfRule type="cellIs" dxfId="8648" priority="641" operator="lessThan">
      <formula>0</formula>
    </cfRule>
  </conditionalFormatting>
  <conditionalFormatting sqref="F65:G65">
    <cfRule type="cellIs" dxfId="8647" priority="682" operator="lessThan">
      <formula>0</formula>
    </cfRule>
  </conditionalFormatting>
  <conditionalFormatting sqref="F65:G65">
    <cfRule type="cellIs" dxfId="8646" priority="681" operator="lessThan">
      <formula>0</formula>
    </cfRule>
  </conditionalFormatting>
  <conditionalFormatting sqref="F65:G65">
    <cfRule type="cellIs" dxfId="8645" priority="680" operator="lessThan">
      <formula>0</formula>
    </cfRule>
  </conditionalFormatting>
  <conditionalFormatting sqref="F65:G65">
    <cfRule type="cellIs" dxfId="8644" priority="679" operator="lessThan">
      <formula>0</formula>
    </cfRule>
  </conditionalFormatting>
  <conditionalFormatting sqref="F65:G65">
    <cfRule type="cellIs" dxfId="8643" priority="678" operator="lessThan">
      <formula>0</formula>
    </cfRule>
  </conditionalFormatting>
  <conditionalFormatting sqref="F65:G65">
    <cfRule type="cellIs" dxfId="8642" priority="677" operator="lessThan">
      <formula>0</formula>
    </cfRule>
  </conditionalFormatting>
  <conditionalFormatting sqref="F65:G65">
    <cfRule type="cellIs" dxfId="8641" priority="676" operator="lessThan">
      <formula>0</formula>
    </cfRule>
  </conditionalFormatting>
  <conditionalFormatting sqref="F65:G65">
    <cfRule type="cellIs" dxfId="8640" priority="673" operator="lessThan">
      <formula>0</formula>
    </cfRule>
  </conditionalFormatting>
  <conditionalFormatting sqref="F65:G65">
    <cfRule type="cellIs" dxfId="8639" priority="672" operator="lessThan">
      <formula>0</formula>
    </cfRule>
  </conditionalFormatting>
  <conditionalFormatting sqref="F65:G65">
    <cfRule type="cellIs" dxfId="8638" priority="675" operator="lessThan">
      <formula>0</formula>
    </cfRule>
  </conditionalFormatting>
  <conditionalFormatting sqref="F65:G65">
    <cfRule type="cellIs" dxfId="8637" priority="674" operator="lessThan">
      <formula>0</formula>
    </cfRule>
  </conditionalFormatting>
  <conditionalFormatting sqref="F65:G65">
    <cfRule type="cellIs" dxfId="8636" priority="671" operator="lessThan">
      <formula>0</formula>
    </cfRule>
  </conditionalFormatting>
  <conditionalFormatting sqref="F65:G65">
    <cfRule type="cellIs" dxfId="8635" priority="670" operator="lessThan">
      <formula>0</formula>
    </cfRule>
  </conditionalFormatting>
  <conditionalFormatting sqref="F65:G65">
    <cfRule type="cellIs" dxfId="8634" priority="669" operator="lessThan">
      <formula>0</formula>
    </cfRule>
  </conditionalFormatting>
  <conditionalFormatting sqref="F65:G65">
    <cfRule type="cellIs" dxfId="8633" priority="668" operator="lessThan">
      <formula>0</formula>
    </cfRule>
  </conditionalFormatting>
  <conditionalFormatting sqref="F65:G65">
    <cfRule type="cellIs" dxfId="8632" priority="667" operator="lessThan">
      <formula>0</formula>
    </cfRule>
  </conditionalFormatting>
  <conditionalFormatting sqref="F65:G65">
    <cfRule type="cellIs" dxfId="8631" priority="666" operator="lessThan">
      <formula>0</formula>
    </cfRule>
  </conditionalFormatting>
  <conditionalFormatting sqref="F65:G65">
    <cfRule type="cellIs" dxfId="8630" priority="665" operator="lessThan">
      <formula>0</formula>
    </cfRule>
  </conditionalFormatting>
  <conditionalFormatting sqref="F65:G65">
    <cfRule type="cellIs" dxfId="8629" priority="660" operator="lessThan">
      <formula>0</formula>
    </cfRule>
  </conditionalFormatting>
  <conditionalFormatting sqref="F65:G65">
    <cfRule type="cellIs" dxfId="8628" priority="659" operator="lessThan">
      <formula>0</formula>
    </cfRule>
  </conditionalFormatting>
  <conditionalFormatting sqref="F65:G65">
    <cfRule type="cellIs" dxfId="8627" priority="657" operator="lessThan">
      <formula>0</formula>
    </cfRule>
  </conditionalFormatting>
  <conditionalFormatting sqref="F65:G65">
    <cfRule type="cellIs" dxfId="8626" priority="658" operator="lessThan">
      <formula>0</formula>
    </cfRule>
  </conditionalFormatting>
  <conditionalFormatting sqref="F65:G65">
    <cfRule type="cellIs" dxfId="8625" priority="656" operator="lessThan">
      <formula>0</formula>
    </cfRule>
  </conditionalFormatting>
  <conditionalFormatting sqref="F66:G66">
    <cfRule type="cellIs" dxfId="8624" priority="640" operator="lessThan">
      <formula>0</formula>
    </cfRule>
  </conditionalFormatting>
  <conditionalFormatting sqref="F66:G66">
    <cfRule type="cellIs" dxfId="8623" priority="639" operator="lessThan">
      <formula>0</formula>
    </cfRule>
  </conditionalFormatting>
  <conditionalFormatting sqref="F66:G66">
    <cfRule type="cellIs" dxfId="8622" priority="638" operator="lessThan">
      <formula>0</formula>
    </cfRule>
  </conditionalFormatting>
  <conditionalFormatting sqref="F66:G66">
    <cfRule type="cellIs" dxfId="8621" priority="636" operator="lessThan">
      <formula>0</formula>
    </cfRule>
  </conditionalFormatting>
  <conditionalFormatting sqref="F66:G66">
    <cfRule type="cellIs" dxfId="8620" priority="637" operator="lessThan">
      <formula>0</formula>
    </cfRule>
  </conditionalFormatting>
  <conditionalFormatting sqref="F66:G66">
    <cfRule type="cellIs" dxfId="8619" priority="635" operator="lessThan">
      <formula>0</formula>
    </cfRule>
  </conditionalFormatting>
  <conditionalFormatting sqref="F66:G66">
    <cfRule type="cellIs" dxfId="8618" priority="634" operator="lessThan">
      <formula>0</formula>
    </cfRule>
  </conditionalFormatting>
  <conditionalFormatting sqref="F66:G66">
    <cfRule type="cellIs" dxfId="8617" priority="633" operator="lessThan">
      <formula>0</formula>
    </cfRule>
  </conditionalFormatting>
  <conditionalFormatting sqref="F66:G66">
    <cfRule type="cellIs" dxfId="8616" priority="632" operator="lessThan">
      <formula>0</formula>
    </cfRule>
  </conditionalFormatting>
  <conditionalFormatting sqref="F66:G66">
    <cfRule type="cellIs" dxfId="8615" priority="631" operator="lessThan">
      <formula>0</formula>
    </cfRule>
  </conditionalFormatting>
  <conditionalFormatting sqref="F66:G66">
    <cfRule type="cellIs" dxfId="8614" priority="630" operator="lessThan">
      <formula>0</formula>
    </cfRule>
  </conditionalFormatting>
  <conditionalFormatting sqref="F66:G66">
    <cfRule type="cellIs" dxfId="8613" priority="627" operator="lessThan">
      <formula>0</formula>
    </cfRule>
  </conditionalFormatting>
  <conditionalFormatting sqref="F66:G66">
    <cfRule type="cellIs" dxfId="8612" priority="626" operator="lessThan">
      <formula>0</formula>
    </cfRule>
  </conditionalFormatting>
  <conditionalFormatting sqref="F66:G66">
    <cfRule type="cellIs" dxfId="8611" priority="629" operator="lessThan">
      <formula>0</formula>
    </cfRule>
  </conditionalFormatting>
  <conditionalFormatting sqref="F66:G66">
    <cfRule type="cellIs" dxfId="8610" priority="628" operator="lessThan">
      <formula>0</formula>
    </cfRule>
  </conditionalFormatting>
  <conditionalFormatting sqref="F66:G66">
    <cfRule type="cellIs" dxfId="8609" priority="625" operator="lessThan">
      <formula>0</formula>
    </cfRule>
  </conditionalFormatting>
  <conditionalFormatting sqref="F66:G66">
    <cfRule type="cellIs" dxfId="8608" priority="624" operator="lessThan">
      <formula>0</formula>
    </cfRule>
  </conditionalFormatting>
  <conditionalFormatting sqref="F66:G66">
    <cfRule type="cellIs" dxfId="8607" priority="623" operator="lessThan">
      <formula>0</formula>
    </cfRule>
  </conditionalFormatting>
  <conditionalFormatting sqref="F66:G66">
    <cfRule type="cellIs" dxfId="8606" priority="622" operator="lessThan">
      <formula>0</formula>
    </cfRule>
  </conditionalFormatting>
  <conditionalFormatting sqref="F66:G66">
    <cfRule type="cellIs" dxfId="8605" priority="621" operator="lessThan">
      <formula>0</formula>
    </cfRule>
  </conditionalFormatting>
  <conditionalFormatting sqref="F66:G66">
    <cfRule type="cellIs" dxfId="8604" priority="620" operator="lessThan">
      <formula>0</formula>
    </cfRule>
  </conditionalFormatting>
  <conditionalFormatting sqref="F66:G66">
    <cfRule type="cellIs" dxfId="8603" priority="619" operator="lessThan">
      <formula>0</formula>
    </cfRule>
  </conditionalFormatting>
  <conditionalFormatting sqref="F66:G66">
    <cfRule type="cellIs" dxfId="8602" priority="600" operator="lessThan">
      <formula>0</formula>
    </cfRule>
  </conditionalFormatting>
  <conditionalFormatting sqref="F66:G66">
    <cfRule type="cellIs" dxfId="8601" priority="598" operator="lessThan">
      <formula>0</formula>
    </cfRule>
  </conditionalFormatting>
  <conditionalFormatting sqref="F66:G66">
    <cfRule type="cellIs" dxfId="8600" priority="599" operator="lessThan">
      <formula>0</formula>
    </cfRule>
  </conditionalFormatting>
  <conditionalFormatting sqref="F66:G66">
    <cfRule type="cellIs" dxfId="8599" priority="597" operator="lessThan">
      <formula>0</formula>
    </cfRule>
  </conditionalFormatting>
  <conditionalFormatting sqref="F66:G66">
    <cfRule type="cellIs" dxfId="8598" priority="591" operator="lessThan">
      <formula>0</formula>
    </cfRule>
  </conditionalFormatting>
  <conditionalFormatting sqref="F66:G66">
    <cfRule type="cellIs" dxfId="8597" priority="589" operator="lessThan">
      <formula>0</formula>
    </cfRule>
  </conditionalFormatting>
  <conditionalFormatting sqref="F66:G66">
    <cfRule type="cellIs" dxfId="8596" priority="590" operator="lessThan">
      <formula>0</formula>
    </cfRule>
  </conditionalFormatting>
  <conditionalFormatting sqref="F66:G66">
    <cfRule type="cellIs" dxfId="8595" priority="588" operator="lessThan">
      <formula>0</formula>
    </cfRule>
  </conditionalFormatting>
  <conditionalFormatting sqref="F66:G66">
    <cfRule type="cellIs" dxfId="8594" priority="587" operator="lessThan">
      <formula>0</formula>
    </cfRule>
  </conditionalFormatting>
  <conditionalFormatting sqref="F66:G66">
    <cfRule type="cellIs" dxfId="8593" priority="586" operator="lessThan">
      <formula>0</formula>
    </cfRule>
  </conditionalFormatting>
  <conditionalFormatting sqref="F66:G66">
    <cfRule type="cellIs" dxfId="8592" priority="584" operator="lessThan">
      <formula>0</formula>
    </cfRule>
  </conditionalFormatting>
  <conditionalFormatting sqref="F66:G66">
    <cfRule type="cellIs" dxfId="8591" priority="585" operator="lessThan">
      <formula>0</formula>
    </cfRule>
  </conditionalFormatting>
  <conditionalFormatting sqref="F66:G66">
    <cfRule type="cellIs" dxfId="8590" priority="583" operator="lessThan">
      <formula>0</formula>
    </cfRule>
  </conditionalFormatting>
  <conditionalFormatting sqref="F66:G66">
    <cfRule type="cellIs" dxfId="8589" priority="582" operator="lessThan">
      <formula>0</formula>
    </cfRule>
  </conditionalFormatting>
  <conditionalFormatting sqref="F66:G66">
    <cfRule type="cellIs" dxfId="8588" priority="580" operator="lessThan">
      <formula>0</formula>
    </cfRule>
  </conditionalFormatting>
  <conditionalFormatting sqref="F66:G66">
    <cfRule type="cellIs" dxfId="8587" priority="581" operator="lessThan">
      <formula>0</formula>
    </cfRule>
  </conditionalFormatting>
  <conditionalFormatting sqref="F66:G66">
    <cfRule type="cellIs" dxfId="8586" priority="579" operator="lessThan">
      <formula>0</formula>
    </cfRule>
  </conditionalFormatting>
  <conditionalFormatting sqref="F66:G66">
    <cfRule type="cellIs" dxfId="8585" priority="578" operator="lessThan">
      <formula>0</formula>
    </cfRule>
  </conditionalFormatting>
  <conditionalFormatting sqref="F66:G66">
    <cfRule type="cellIs" dxfId="8584" priority="577" operator="lessThan">
      <formula>0</formula>
    </cfRule>
  </conditionalFormatting>
  <conditionalFormatting sqref="F66:G66">
    <cfRule type="cellIs" dxfId="8583" priority="618" operator="lessThan">
      <formula>0</formula>
    </cfRule>
  </conditionalFormatting>
  <conditionalFormatting sqref="F66:G66">
    <cfRule type="cellIs" dxfId="8582" priority="617" operator="lessThan">
      <formula>0</formula>
    </cfRule>
  </conditionalFormatting>
  <conditionalFormatting sqref="F66:G66">
    <cfRule type="cellIs" dxfId="8581" priority="616" operator="lessThan">
      <formula>0</formula>
    </cfRule>
  </conditionalFormatting>
  <conditionalFormatting sqref="F66:G66">
    <cfRule type="cellIs" dxfId="8580" priority="615" operator="lessThan">
      <formula>0</formula>
    </cfRule>
  </conditionalFormatting>
  <conditionalFormatting sqref="F66:G66">
    <cfRule type="cellIs" dxfId="8579" priority="614" operator="lessThan">
      <formula>0</formula>
    </cfRule>
  </conditionalFormatting>
  <conditionalFormatting sqref="F66:G66">
    <cfRule type="cellIs" dxfId="8578" priority="613" operator="lessThan">
      <formula>0</formula>
    </cfRule>
  </conditionalFormatting>
  <conditionalFormatting sqref="F66:G66">
    <cfRule type="cellIs" dxfId="8577" priority="612" operator="lessThan">
      <formula>0</formula>
    </cfRule>
  </conditionalFormatting>
  <conditionalFormatting sqref="F66:G66">
    <cfRule type="cellIs" dxfId="8576" priority="609" operator="lessThan">
      <formula>0</formula>
    </cfRule>
  </conditionalFormatting>
  <conditionalFormatting sqref="F66:G66">
    <cfRule type="cellIs" dxfId="8575" priority="608" operator="lessThan">
      <formula>0</formula>
    </cfRule>
  </conditionalFormatting>
  <conditionalFormatting sqref="F66:G66">
    <cfRule type="cellIs" dxfId="8574" priority="611" operator="lessThan">
      <formula>0</formula>
    </cfRule>
  </conditionalFormatting>
  <conditionalFormatting sqref="F66:G66">
    <cfRule type="cellIs" dxfId="8573" priority="610" operator="lessThan">
      <formula>0</formula>
    </cfRule>
  </conditionalFormatting>
  <conditionalFormatting sqref="F66:G66">
    <cfRule type="cellIs" dxfId="8572" priority="607" operator="lessThan">
      <formula>0</formula>
    </cfRule>
  </conditionalFormatting>
  <conditionalFormatting sqref="F66:G66">
    <cfRule type="cellIs" dxfId="8571" priority="606" operator="lessThan">
      <formula>0</formula>
    </cfRule>
  </conditionalFormatting>
  <conditionalFormatting sqref="F66:G66">
    <cfRule type="cellIs" dxfId="8570" priority="605" operator="lessThan">
      <formula>0</formula>
    </cfRule>
  </conditionalFormatting>
  <conditionalFormatting sqref="F66:G66">
    <cfRule type="cellIs" dxfId="8569" priority="604" operator="lessThan">
      <formula>0</formula>
    </cfRule>
  </conditionalFormatting>
  <conditionalFormatting sqref="F66:G66">
    <cfRule type="cellIs" dxfId="8568" priority="603" operator="lessThan">
      <formula>0</formula>
    </cfRule>
  </conditionalFormatting>
  <conditionalFormatting sqref="F66:G66">
    <cfRule type="cellIs" dxfId="8567" priority="602" operator="lessThan">
      <formula>0</formula>
    </cfRule>
  </conditionalFormatting>
  <conditionalFormatting sqref="F66:G66">
    <cfRule type="cellIs" dxfId="8566" priority="601" operator="lessThan">
      <formula>0</formula>
    </cfRule>
  </conditionalFormatting>
  <conditionalFormatting sqref="F66:G66">
    <cfRule type="cellIs" dxfId="8565" priority="596" operator="lessThan">
      <formula>0</formula>
    </cfRule>
  </conditionalFormatting>
  <conditionalFormatting sqref="F66:G66">
    <cfRule type="cellIs" dxfId="8564" priority="595" operator="lessThan">
      <formula>0</formula>
    </cfRule>
  </conditionalFormatting>
  <conditionalFormatting sqref="F66:G66">
    <cfRule type="cellIs" dxfId="8563" priority="593" operator="lessThan">
      <formula>0</formula>
    </cfRule>
  </conditionalFormatting>
  <conditionalFormatting sqref="F66:G66">
    <cfRule type="cellIs" dxfId="8562" priority="594" operator="lessThan">
      <formula>0</formula>
    </cfRule>
  </conditionalFormatting>
  <conditionalFormatting sqref="F66:G66">
    <cfRule type="cellIs" dxfId="8561" priority="592" operator="lessThan">
      <formula>0</formula>
    </cfRule>
  </conditionalFormatting>
  <conditionalFormatting sqref="F68:G68">
    <cfRule type="cellIs" dxfId="8560" priority="512" operator="lessThan">
      <formula>0</formula>
    </cfRule>
  </conditionalFormatting>
  <conditionalFormatting sqref="F68:G68">
    <cfRule type="cellIs" dxfId="8559" priority="511" operator="lessThan">
      <formula>0</formula>
    </cfRule>
  </conditionalFormatting>
  <conditionalFormatting sqref="F68:G68">
    <cfRule type="cellIs" dxfId="8558" priority="510" operator="lessThan">
      <formula>0</formula>
    </cfRule>
  </conditionalFormatting>
  <conditionalFormatting sqref="F68:G68">
    <cfRule type="cellIs" dxfId="8557" priority="508" operator="lessThan">
      <formula>0</formula>
    </cfRule>
  </conditionalFormatting>
  <conditionalFormatting sqref="F68:G68">
    <cfRule type="cellIs" dxfId="8556" priority="509" operator="lessThan">
      <formula>0</formula>
    </cfRule>
  </conditionalFormatting>
  <conditionalFormatting sqref="F68:G68">
    <cfRule type="cellIs" dxfId="8555" priority="507" operator="lessThan">
      <formula>0</formula>
    </cfRule>
  </conditionalFormatting>
  <conditionalFormatting sqref="F68:G68">
    <cfRule type="cellIs" dxfId="8554" priority="506" operator="lessThan">
      <formula>0</formula>
    </cfRule>
  </conditionalFormatting>
  <conditionalFormatting sqref="F68:G68">
    <cfRule type="cellIs" dxfId="8553" priority="505" operator="lessThan">
      <formula>0</formula>
    </cfRule>
  </conditionalFormatting>
  <conditionalFormatting sqref="F68:G68">
    <cfRule type="cellIs" dxfId="8552" priority="504" operator="lessThan">
      <formula>0</formula>
    </cfRule>
  </conditionalFormatting>
  <conditionalFormatting sqref="F68:G68">
    <cfRule type="cellIs" dxfId="8551" priority="503" operator="lessThan">
      <formula>0</formula>
    </cfRule>
  </conditionalFormatting>
  <conditionalFormatting sqref="F68:G68">
    <cfRule type="cellIs" dxfId="8550" priority="502" operator="lessThan">
      <formula>0</formula>
    </cfRule>
  </conditionalFormatting>
  <conditionalFormatting sqref="F68:G68">
    <cfRule type="cellIs" dxfId="8549" priority="499" operator="lessThan">
      <formula>0</formula>
    </cfRule>
  </conditionalFormatting>
  <conditionalFormatting sqref="F68:G68">
    <cfRule type="cellIs" dxfId="8548" priority="498" operator="lessThan">
      <formula>0</formula>
    </cfRule>
  </conditionalFormatting>
  <conditionalFormatting sqref="F68:G68">
    <cfRule type="cellIs" dxfId="8547" priority="501" operator="lessThan">
      <formula>0</formula>
    </cfRule>
  </conditionalFormatting>
  <conditionalFormatting sqref="F68:G68">
    <cfRule type="cellIs" dxfId="8546" priority="500" operator="lessThan">
      <formula>0</formula>
    </cfRule>
  </conditionalFormatting>
  <conditionalFormatting sqref="F68:G68">
    <cfRule type="cellIs" dxfId="8545" priority="497" operator="lessThan">
      <formula>0</formula>
    </cfRule>
  </conditionalFormatting>
  <conditionalFormatting sqref="F68:G68">
    <cfRule type="cellIs" dxfId="8544" priority="496" operator="lessThan">
      <formula>0</formula>
    </cfRule>
  </conditionalFormatting>
  <conditionalFormatting sqref="F68:G68">
    <cfRule type="cellIs" dxfId="8543" priority="495" operator="lessThan">
      <formula>0</formula>
    </cfRule>
  </conditionalFormatting>
  <conditionalFormatting sqref="F68:G68">
    <cfRule type="cellIs" dxfId="8542" priority="494" operator="lessThan">
      <formula>0</formula>
    </cfRule>
  </conditionalFormatting>
  <conditionalFormatting sqref="F68:G68">
    <cfRule type="cellIs" dxfId="8541" priority="493" operator="lessThan">
      <formula>0</formula>
    </cfRule>
  </conditionalFormatting>
  <conditionalFormatting sqref="F68:G68">
    <cfRule type="cellIs" dxfId="8540" priority="492" operator="lessThan">
      <formula>0</formula>
    </cfRule>
  </conditionalFormatting>
  <conditionalFormatting sqref="F68:G68">
    <cfRule type="cellIs" dxfId="8539" priority="491" operator="lessThan">
      <formula>0</formula>
    </cfRule>
  </conditionalFormatting>
  <conditionalFormatting sqref="F68:G68">
    <cfRule type="cellIs" dxfId="8538" priority="472" operator="lessThan">
      <formula>0</formula>
    </cfRule>
  </conditionalFormatting>
  <conditionalFormatting sqref="F68:G68">
    <cfRule type="cellIs" dxfId="8537" priority="470" operator="lessThan">
      <formula>0</formula>
    </cfRule>
  </conditionalFormatting>
  <conditionalFormatting sqref="F68:G68">
    <cfRule type="cellIs" dxfId="8536" priority="471" operator="lessThan">
      <formula>0</formula>
    </cfRule>
  </conditionalFormatting>
  <conditionalFormatting sqref="F68:G68">
    <cfRule type="cellIs" dxfId="8535" priority="469" operator="lessThan">
      <formula>0</formula>
    </cfRule>
  </conditionalFormatting>
  <conditionalFormatting sqref="F68:G68">
    <cfRule type="cellIs" dxfId="8534" priority="463" operator="lessThan">
      <formula>0</formula>
    </cfRule>
  </conditionalFormatting>
  <conditionalFormatting sqref="F68:G68">
    <cfRule type="cellIs" dxfId="8533" priority="461" operator="lessThan">
      <formula>0</formula>
    </cfRule>
  </conditionalFormatting>
  <conditionalFormatting sqref="F68:G68">
    <cfRule type="cellIs" dxfId="8532" priority="462" operator="lessThan">
      <formula>0</formula>
    </cfRule>
  </conditionalFormatting>
  <conditionalFormatting sqref="F68:G68">
    <cfRule type="cellIs" dxfId="8531" priority="460" operator="lessThan">
      <formula>0</formula>
    </cfRule>
  </conditionalFormatting>
  <conditionalFormatting sqref="F68:G68">
    <cfRule type="cellIs" dxfId="8530" priority="459" operator="lessThan">
      <formula>0</formula>
    </cfRule>
  </conditionalFormatting>
  <conditionalFormatting sqref="F68:G68">
    <cfRule type="cellIs" dxfId="8529" priority="458" operator="lessThan">
      <formula>0</formula>
    </cfRule>
  </conditionalFormatting>
  <conditionalFormatting sqref="F68:G68">
    <cfRule type="cellIs" dxfId="8528" priority="456" operator="lessThan">
      <formula>0</formula>
    </cfRule>
  </conditionalFormatting>
  <conditionalFormatting sqref="F68:G68">
    <cfRule type="cellIs" dxfId="8527" priority="457" operator="lessThan">
      <formula>0</formula>
    </cfRule>
  </conditionalFormatting>
  <conditionalFormatting sqref="F68:G68">
    <cfRule type="cellIs" dxfId="8526" priority="490" operator="lessThan">
      <formula>0</formula>
    </cfRule>
  </conditionalFormatting>
  <conditionalFormatting sqref="F68:G68">
    <cfRule type="cellIs" dxfId="8525" priority="489" operator="lessThan">
      <formula>0</formula>
    </cfRule>
  </conditionalFormatting>
  <conditionalFormatting sqref="F68:G68">
    <cfRule type="cellIs" dxfId="8524" priority="488" operator="lessThan">
      <formula>0</formula>
    </cfRule>
  </conditionalFormatting>
  <conditionalFormatting sqref="F68:G68">
    <cfRule type="cellIs" dxfId="8523" priority="487" operator="lessThan">
      <formula>0</formula>
    </cfRule>
  </conditionalFormatting>
  <conditionalFormatting sqref="F68:G68">
    <cfRule type="cellIs" dxfId="8522" priority="486" operator="lessThan">
      <formula>0</formula>
    </cfRule>
  </conditionalFormatting>
  <conditionalFormatting sqref="F68:G68">
    <cfRule type="cellIs" dxfId="8521" priority="485" operator="lessThan">
      <formula>0</formula>
    </cfRule>
  </conditionalFormatting>
  <conditionalFormatting sqref="F68:G68">
    <cfRule type="cellIs" dxfId="8520" priority="484" operator="lessThan">
      <formula>0</formula>
    </cfRule>
  </conditionalFormatting>
  <conditionalFormatting sqref="F68:G68">
    <cfRule type="cellIs" dxfId="8519" priority="481" operator="lessThan">
      <formula>0</formula>
    </cfRule>
  </conditionalFormatting>
  <conditionalFormatting sqref="F68:G68">
    <cfRule type="cellIs" dxfId="8518" priority="480" operator="lessThan">
      <formula>0</formula>
    </cfRule>
  </conditionalFormatting>
  <conditionalFormatting sqref="F68:G68">
    <cfRule type="cellIs" dxfId="8517" priority="483" operator="lessThan">
      <formula>0</formula>
    </cfRule>
  </conditionalFormatting>
  <conditionalFormatting sqref="F68:G68">
    <cfRule type="cellIs" dxfId="8516" priority="482" operator="lessThan">
      <formula>0</formula>
    </cfRule>
  </conditionalFormatting>
  <conditionalFormatting sqref="F68:G68">
    <cfRule type="cellIs" dxfId="8515" priority="479" operator="lessThan">
      <formula>0</formula>
    </cfRule>
  </conditionalFormatting>
  <conditionalFormatting sqref="F68:G68">
    <cfRule type="cellIs" dxfId="8514" priority="478" operator="lessThan">
      <formula>0</formula>
    </cfRule>
  </conditionalFormatting>
  <conditionalFormatting sqref="F68:G68">
    <cfRule type="cellIs" dxfId="8513" priority="477" operator="lessThan">
      <formula>0</formula>
    </cfRule>
  </conditionalFormatting>
  <conditionalFormatting sqref="F68:G68">
    <cfRule type="cellIs" dxfId="8512" priority="476" operator="lessThan">
      <formula>0</formula>
    </cfRule>
  </conditionalFormatting>
  <conditionalFormatting sqref="F68:G68">
    <cfRule type="cellIs" dxfId="8511" priority="475" operator="lessThan">
      <formula>0</formula>
    </cfRule>
  </conditionalFormatting>
  <conditionalFormatting sqref="F68:G68">
    <cfRule type="cellIs" dxfId="8510" priority="474" operator="lessThan">
      <formula>0</formula>
    </cfRule>
  </conditionalFormatting>
  <conditionalFormatting sqref="F68:G68">
    <cfRule type="cellIs" dxfId="8509" priority="473" operator="lessThan">
      <formula>0</formula>
    </cfRule>
  </conditionalFormatting>
  <conditionalFormatting sqref="F68:G68">
    <cfRule type="cellIs" dxfId="8508" priority="468" operator="lessThan">
      <formula>0</formula>
    </cfRule>
  </conditionalFormatting>
  <conditionalFormatting sqref="F68:G68">
    <cfRule type="cellIs" dxfId="8507" priority="467" operator="lessThan">
      <formula>0</formula>
    </cfRule>
  </conditionalFormatting>
  <conditionalFormatting sqref="F68:G68">
    <cfRule type="cellIs" dxfId="8506" priority="465" operator="lessThan">
      <formula>0</formula>
    </cfRule>
  </conditionalFormatting>
  <conditionalFormatting sqref="F68:G68">
    <cfRule type="cellIs" dxfId="8505" priority="466" operator="lessThan">
      <formula>0</formula>
    </cfRule>
  </conditionalFormatting>
  <conditionalFormatting sqref="F68:G68">
    <cfRule type="cellIs" dxfId="8504" priority="464" operator="lessThan">
      <formula>0</formula>
    </cfRule>
  </conditionalFormatting>
  <conditionalFormatting sqref="F70:G70">
    <cfRule type="cellIs" dxfId="8503" priority="324" operator="lessThan">
      <formula>0</formula>
    </cfRule>
  </conditionalFormatting>
  <conditionalFormatting sqref="F70:G70">
    <cfRule type="cellIs" dxfId="8502" priority="323" operator="lessThan">
      <formula>0</formula>
    </cfRule>
  </conditionalFormatting>
  <conditionalFormatting sqref="F70:G70">
    <cfRule type="cellIs" dxfId="8501" priority="322" operator="lessThan">
      <formula>0</formula>
    </cfRule>
  </conditionalFormatting>
  <conditionalFormatting sqref="F70:G70">
    <cfRule type="cellIs" dxfId="8500" priority="321" operator="lessThan">
      <formula>0</formula>
    </cfRule>
  </conditionalFormatting>
  <conditionalFormatting sqref="F72:G72">
    <cfRule type="cellIs" dxfId="8499" priority="196" operator="lessThan">
      <formula>0</formula>
    </cfRule>
  </conditionalFormatting>
  <conditionalFormatting sqref="F72:G72">
    <cfRule type="cellIs" dxfId="8498" priority="195" operator="lessThan">
      <formula>0</formula>
    </cfRule>
  </conditionalFormatting>
  <conditionalFormatting sqref="F72:G72">
    <cfRule type="cellIs" dxfId="8497" priority="194" operator="lessThan">
      <formula>0</formula>
    </cfRule>
  </conditionalFormatting>
  <conditionalFormatting sqref="F72:G72">
    <cfRule type="cellIs" dxfId="8496" priority="193" operator="lessThan">
      <formula>0</formula>
    </cfRule>
  </conditionalFormatting>
  <conditionalFormatting sqref="F74:G74">
    <cfRule type="cellIs" dxfId="8495" priority="128" operator="lessThan">
      <formula>0</formula>
    </cfRule>
  </conditionalFormatting>
  <conditionalFormatting sqref="F74:G74">
    <cfRule type="cellIs" dxfId="8494" priority="127" operator="lessThan">
      <formula>0</formula>
    </cfRule>
  </conditionalFormatting>
  <conditionalFormatting sqref="F74:G74">
    <cfRule type="cellIs" dxfId="8493" priority="126" operator="lessThan">
      <formula>0</formula>
    </cfRule>
  </conditionalFormatting>
  <conditionalFormatting sqref="F74:G74">
    <cfRule type="cellIs" dxfId="8492" priority="124" operator="lessThan">
      <formula>0</formula>
    </cfRule>
  </conditionalFormatting>
  <conditionalFormatting sqref="F74:G74">
    <cfRule type="cellIs" dxfId="8491" priority="125" operator="lessThan">
      <formula>0</formula>
    </cfRule>
  </conditionalFormatting>
  <conditionalFormatting sqref="F74:G74">
    <cfRule type="cellIs" dxfId="8490" priority="123" operator="lessThan">
      <formula>0</formula>
    </cfRule>
  </conditionalFormatting>
  <conditionalFormatting sqref="F74:G74">
    <cfRule type="cellIs" dxfId="8489" priority="122" operator="lessThan">
      <formula>0</formula>
    </cfRule>
  </conditionalFormatting>
  <conditionalFormatting sqref="F74:G74">
    <cfRule type="cellIs" dxfId="8488" priority="121" operator="lessThan">
      <formula>0</formula>
    </cfRule>
  </conditionalFormatting>
  <conditionalFormatting sqref="F74:G74">
    <cfRule type="cellIs" dxfId="8487" priority="120" operator="lessThan">
      <formula>0</formula>
    </cfRule>
  </conditionalFormatting>
  <conditionalFormatting sqref="F74:G74">
    <cfRule type="cellIs" dxfId="8486" priority="119" operator="lessThan">
      <formula>0</formula>
    </cfRule>
  </conditionalFormatting>
  <conditionalFormatting sqref="F74:G74">
    <cfRule type="cellIs" dxfId="8485" priority="118" operator="lessThan">
      <formula>0</formula>
    </cfRule>
  </conditionalFormatting>
  <conditionalFormatting sqref="F74:G74">
    <cfRule type="cellIs" dxfId="8484" priority="115" operator="lessThan">
      <formula>0</formula>
    </cfRule>
  </conditionalFormatting>
  <conditionalFormatting sqref="F74:G74">
    <cfRule type="cellIs" dxfId="8483" priority="114" operator="lessThan">
      <formula>0</formula>
    </cfRule>
  </conditionalFormatting>
  <conditionalFormatting sqref="F74:G74">
    <cfRule type="cellIs" dxfId="8482" priority="117" operator="lessThan">
      <formula>0</formula>
    </cfRule>
  </conditionalFormatting>
  <conditionalFormatting sqref="F74:G74">
    <cfRule type="cellIs" dxfId="8481" priority="116" operator="lessThan">
      <formula>0</formula>
    </cfRule>
  </conditionalFormatting>
  <conditionalFormatting sqref="F74:G74">
    <cfRule type="cellIs" dxfId="8480" priority="113" operator="lessThan">
      <formula>0</formula>
    </cfRule>
  </conditionalFormatting>
  <conditionalFormatting sqref="F74:G74">
    <cfRule type="cellIs" dxfId="8479" priority="112" operator="lessThan">
      <formula>0</formula>
    </cfRule>
  </conditionalFormatting>
  <conditionalFormatting sqref="F74:G74">
    <cfRule type="cellIs" dxfId="8478" priority="111" operator="lessThan">
      <formula>0</formula>
    </cfRule>
  </conditionalFormatting>
  <conditionalFormatting sqref="F74:G74">
    <cfRule type="cellIs" dxfId="8477" priority="110" operator="lessThan">
      <formula>0</formula>
    </cfRule>
  </conditionalFormatting>
  <conditionalFormatting sqref="F74:G74">
    <cfRule type="cellIs" dxfId="8476" priority="109" operator="lessThan">
      <formula>0</formula>
    </cfRule>
  </conditionalFormatting>
  <conditionalFormatting sqref="F74:G74">
    <cfRule type="cellIs" dxfId="8475" priority="108" operator="lessThan">
      <formula>0</formula>
    </cfRule>
  </conditionalFormatting>
  <conditionalFormatting sqref="F74:G74">
    <cfRule type="cellIs" dxfId="8474" priority="107" operator="lessThan">
      <formula>0</formula>
    </cfRule>
  </conditionalFormatting>
  <conditionalFormatting sqref="F74:G74">
    <cfRule type="cellIs" dxfId="8473" priority="88" operator="lessThan">
      <formula>0</formula>
    </cfRule>
  </conditionalFormatting>
  <conditionalFormatting sqref="F74:G74">
    <cfRule type="cellIs" dxfId="8472" priority="86" operator="lessThan">
      <formula>0</formula>
    </cfRule>
  </conditionalFormatting>
  <conditionalFormatting sqref="F74:G74">
    <cfRule type="cellIs" dxfId="8471" priority="87" operator="lessThan">
      <formula>0</formula>
    </cfRule>
  </conditionalFormatting>
  <conditionalFormatting sqref="F74:G74">
    <cfRule type="cellIs" dxfId="8470" priority="85" operator="lessThan">
      <formula>0</formula>
    </cfRule>
  </conditionalFormatting>
  <conditionalFormatting sqref="F74:G74">
    <cfRule type="cellIs" dxfId="8469" priority="79" operator="lessThan">
      <formula>0</formula>
    </cfRule>
  </conditionalFormatting>
  <conditionalFormatting sqref="F74:G74">
    <cfRule type="cellIs" dxfId="8468" priority="77" operator="lessThan">
      <formula>0</formula>
    </cfRule>
  </conditionalFormatting>
  <conditionalFormatting sqref="F74:G74">
    <cfRule type="cellIs" dxfId="8467" priority="78" operator="lessThan">
      <formula>0</formula>
    </cfRule>
  </conditionalFormatting>
  <conditionalFormatting sqref="F74:G74">
    <cfRule type="cellIs" dxfId="8466" priority="76" operator="lessThan">
      <formula>0</formula>
    </cfRule>
  </conditionalFormatting>
  <conditionalFormatting sqref="F74:G74">
    <cfRule type="cellIs" dxfId="8465" priority="75" operator="lessThan">
      <formula>0</formula>
    </cfRule>
  </conditionalFormatting>
  <conditionalFormatting sqref="F74:G74">
    <cfRule type="cellIs" dxfId="8464" priority="74" operator="lessThan">
      <formula>0</formula>
    </cfRule>
  </conditionalFormatting>
  <conditionalFormatting sqref="F74:G74">
    <cfRule type="cellIs" dxfId="8463" priority="72" operator="lessThan">
      <formula>0</formula>
    </cfRule>
  </conditionalFormatting>
  <conditionalFormatting sqref="F74:G74">
    <cfRule type="cellIs" dxfId="8462" priority="73" operator="lessThan">
      <formula>0</formula>
    </cfRule>
  </conditionalFormatting>
  <conditionalFormatting sqref="F74:G74">
    <cfRule type="cellIs" dxfId="8461" priority="71" operator="lessThan">
      <formula>0</formula>
    </cfRule>
  </conditionalFormatting>
  <conditionalFormatting sqref="F74:G74">
    <cfRule type="cellIs" dxfId="8460" priority="70" operator="lessThan">
      <formula>0</formula>
    </cfRule>
  </conditionalFormatting>
  <conditionalFormatting sqref="F74:G74">
    <cfRule type="cellIs" dxfId="8459" priority="68" operator="lessThan">
      <formula>0</formula>
    </cfRule>
  </conditionalFormatting>
  <conditionalFormatting sqref="F74:G74">
    <cfRule type="cellIs" dxfId="8458" priority="69" operator="lessThan">
      <formula>0</formula>
    </cfRule>
  </conditionalFormatting>
  <conditionalFormatting sqref="F74:G74">
    <cfRule type="cellIs" dxfId="8457" priority="67" operator="lessThan">
      <formula>0</formula>
    </cfRule>
  </conditionalFormatting>
  <conditionalFormatting sqref="F74:G74">
    <cfRule type="cellIs" dxfId="8456" priority="66" operator="lessThan">
      <formula>0</formula>
    </cfRule>
  </conditionalFormatting>
  <conditionalFormatting sqref="F74:G74">
    <cfRule type="cellIs" dxfId="8455" priority="65" operator="lessThan">
      <formula>0</formula>
    </cfRule>
  </conditionalFormatting>
  <conditionalFormatting sqref="F74:G74">
    <cfRule type="cellIs" dxfId="8454" priority="106" operator="lessThan">
      <formula>0</formula>
    </cfRule>
  </conditionalFormatting>
  <conditionalFormatting sqref="F74:G74">
    <cfRule type="cellIs" dxfId="8453" priority="105" operator="lessThan">
      <formula>0</formula>
    </cfRule>
  </conditionalFormatting>
  <conditionalFormatting sqref="F74:G74">
    <cfRule type="cellIs" dxfId="8452" priority="104" operator="lessThan">
      <formula>0</formula>
    </cfRule>
  </conditionalFormatting>
  <conditionalFormatting sqref="F74:G74">
    <cfRule type="cellIs" dxfId="8451" priority="103" operator="lessThan">
      <formula>0</formula>
    </cfRule>
  </conditionalFormatting>
  <conditionalFormatting sqref="F74:G74">
    <cfRule type="cellIs" dxfId="8450" priority="102" operator="lessThan">
      <formula>0</formula>
    </cfRule>
  </conditionalFormatting>
  <conditionalFormatting sqref="F74:G74">
    <cfRule type="cellIs" dxfId="8449" priority="101" operator="lessThan">
      <formula>0</formula>
    </cfRule>
  </conditionalFormatting>
  <conditionalFormatting sqref="F74:G74">
    <cfRule type="cellIs" dxfId="8448" priority="100" operator="lessThan">
      <formula>0</formula>
    </cfRule>
  </conditionalFormatting>
  <conditionalFormatting sqref="F74:G74">
    <cfRule type="cellIs" dxfId="8447" priority="97" operator="lessThan">
      <formula>0</formula>
    </cfRule>
  </conditionalFormatting>
  <conditionalFormatting sqref="F74:G74">
    <cfRule type="cellIs" dxfId="8446" priority="96" operator="lessThan">
      <formula>0</formula>
    </cfRule>
  </conditionalFormatting>
  <conditionalFormatting sqref="F74:G74">
    <cfRule type="cellIs" dxfId="8445" priority="99" operator="lessThan">
      <formula>0</formula>
    </cfRule>
  </conditionalFormatting>
  <conditionalFormatting sqref="F74:G74">
    <cfRule type="cellIs" dxfId="8444" priority="98" operator="lessThan">
      <formula>0</formula>
    </cfRule>
  </conditionalFormatting>
  <conditionalFormatting sqref="F74:G74">
    <cfRule type="cellIs" dxfId="8443" priority="95" operator="lessThan">
      <formula>0</formula>
    </cfRule>
  </conditionalFormatting>
  <conditionalFormatting sqref="F74:G74">
    <cfRule type="cellIs" dxfId="8442" priority="94" operator="lessThan">
      <formula>0</formula>
    </cfRule>
  </conditionalFormatting>
  <conditionalFormatting sqref="F74:G74">
    <cfRule type="cellIs" dxfId="8441" priority="93" operator="lessThan">
      <formula>0</formula>
    </cfRule>
  </conditionalFormatting>
  <conditionalFormatting sqref="F74:G74">
    <cfRule type="cellIs" dxfId="8440" priority="92" operator="lessThan">
      <formula>0</formula>
    </cfRule>
  </conditionalFormatting>
  <conditionalFormatting sqref="F74:G74">
    <cfRule type="cellIs" dxfId="8439" priority="91" operator="lessThan">
      <formula>0</formula>
    </cfRule>
  </conditionalFormatting>
  <conditionalFormatting sqref="F74:G74">
    <cfRule type="cellIs" dxfId="8438" priority="90" operator="lessThan">
      <formula>0</formula>
    </cfRule>
  </conditionalFormatting>
  <conditionalFormatting sqref="F74:G74">
    <cfRule type="cellIs" dxfId="8437" priority="89" operator="lessThan">
      <formula>0</formula>
    </cfRule>
  </conditionalFormatting>
  <conditionalFormatting sqref="F74:G74">
    <cfRule type="cellIs" dxfId="8436" priority="84" operator="lessThan">
      <formula>0</formula>
    </cfRule>
  </conditionalFormatting>
  <conditionalFormatting sqref="F74:G74">
    <cfRule type="cellIs" dxfId="8435" priority="83" operator="lessThan">
      <formula>0</formula>
    </cfRule>
  </conditionalFormatting>
  <conditionalFormatting sqref="F74:G74">
    <cfRule type="cellIs" dxfId="8434" priority="81" operator="lessThan">
      <formula>0</formula>
    </cfRule>
  </conditionalFormatting>
  <conditionalFormatting sqref="F74:G74">
    <cfRule type="cellIs" dxfId="8433" priority="82" operator="lessThan">
      <formula>0</formula>
    </cfRule>
  </conditionalFormatting>
  <conditionalFormatting sqref="F74:G74">
    <cfRule type="cellIs" dxfId="8432" priority="80" operator="lessThan">
      <formula>0</formula>
    </cfRule>
  </conditionalFormatting>
  <conditionalFormatting sqref="F50:G51">
    <cfRule type="cellIs" dxfId="8431" priority="64" operator="lessThan">
      <formula>0</formula>
    </cfRule>
  </conditionalFormatting>
  <conditionalFormatting sqref="F50:G51">
    <cfRule type="cellIs" dxfId="8430" priority="63" operator="lessThan">
      <formula>0</formula>
    </cfRule>
  </conditionalFormatting>
  <conditionalFormatting sqref="F50:G51">
    <cfRule type="cellIs" dxfId="8429" priority="62" operator="lessThan">
      <formula>0</formula>
    </cfRule>
  </conditionalFormatting>
  <conditionalFormatting sqref="F50:G51">
    <cfRule type="cellIs" dxfId="8428" priority="60" operator="lessThan">
      <formula>0</formula>
    </cfRule>
  </conditionalFormatting>
  <conditionalFormatting sqref="F50:G51">
    <cfRule type="cellIs" dxfId="8427" priority="61" operator="lessThan">
      <formula>0</formula>
    </cfRule>
  </conditionalFormatting>
  <conditionalFormatting sqref="F50:G51">
    <cfRule type="cellIs" dxfId="8426" priority="59" operator="lessThan">
      <formula>0</formula>
    </cfRule>
  </conditionalFormatting>
  <conditionalFormatting sqref="F50:G51">
    <cfRule type="cellIs" dxfId="8425" priority="58" operator="lessThan">
      <formula>0</formula>
    </cfRule>
  </conditionalFormatting>
  <conditionalFormatting sqref="F50:G51">
    <cfRule type="cellIs" dxfId="8424" priority="57" operator="lessThan">
      <formula>0</formula>
    </cfRule>
  </conditionalFormatting>
  <conditionalFormatting sqref="F50:G51">
    <cfRule type="cellIs" dxfId="8423" priority="56" operator="lessThan">
      <formula>0</formula>
    </cfRule>
  </conditionalFormatting>
  <conditionalFormatting sqref="F50:G51">
    <cfRule type="cellIs" dxfId="8422" priority="55" operator="lessThan">
      <formula>0</formula>
    </cfRule>
  </conditionalFormatting>
  <conditionalFormatting sqref="F50:G51">
    <cfRule type="cellIs" dxfId="8421" priority="54" operator="lessThan">
      <formula>0</formula>
    </cfRule>
  </conditionalFormatting>
  <conditionalFormatting sqref="F50:G51">
    <cfRule type="cellIs" dxfId="8420" priority="51" operator="lessThan">
      <formula>0</formula>
    </cfRule>
  </conditionalFormatting>
  <conditionalFormatting sqref="F50:G51">
    <cfRule type="cellIs" dxfId="8419" priority="50" operator="lessThan">
      <formula>0</formula>
    </cfRule>
  </conditionalFormatting>
  <conditionalFormatting sqref="F50:G51">
    <cfRule type="cellIs" dxfId="8418" priority="53" operator="lessThan">
      <formula>0</formula>
    </cfRule>
  </conditionalFormatting>
  <conditionalFormatting sqref="F50:G51">
    <cfRule type="cellIs" dxfId="8417" priority="52" operator="lessThan">
      <formula>0</formula>
    </cfRule>
  </conditionalFormatting>
  <conditionalFormatting sqref="F50:G51">
    <cfRule type="cellIs" dxfId="8416" priority="49" operator="lessThan">
      <formula>0</formula>
    </cfRule>
  </conditionalFormatting>
  <conditionalFormatting sqref="F50:G51">
    <cfRule type="cellIs" dxfId="8415" priority="48" operator="lessThan">
      <formula>0</formula>
    </cfRule>
  </conditionalFormatting>
  <conditionalFormatting sqref="F50:G51">
    <cfRule type="cellIs" dxfId="8414" priority="47" operator="lessThan">
      <formula>0</formula>
    </cfRule>
  </conditionalFormatting>
  <conditionalFormatting sqref="F50:G51">
    <cfRule type="cellIs" dxfId="8413" priority="46" operator="lessThan">
      <formula>0</formula>
    </cfRule>
  </conditionalFormatting>
  <conditionalFormatting sqref="F50:G51">
    <cfRule type="cellIs" dxfId="8412" priority="45" operator="lessThan">
      <formula>0</formula>
    </cfRule>
  </conditionalFormatting>
  <conditionalFormatting sqref="F50:G51">
    <cfRule type="cellIs" dxfId="8411" priority="44" operator="lessThan">
      <formula>0</formula>
    </cfRule>
  </conditionalFormatting>
  <conditionalFormatting sqref="F50:G51">
    <cfRule type="cellIs" dxfId="8410" priority="43" operator="lessThan">
      <formula>0</formula>
    </cfRule>
  </conditionalFormatting>
  <conditionalFormatting sqref="F50:G51">
    <cfRule type="cellIs" dxfId="8409" priority="24" operator="lessThan">
      <formula>0</formula>
    </cfRule>
  </conditionalFormatting>
  <conditionalFormatting sqref="F50:G51">
    <cfRule type="cellIs" dxfId="8408" priority="22" operator="lessThan">
      <formula>0</formula>
    </cfRule>
  </conditionalFormatting>
  <conditionalFormatting sqref="F50:G51">
    <cfRule type="cellIs" dxfId="8407" priority="23" operator="lessThan">
      <formula>0</formula>
    </cfRule>
  </conditionalFormatting>
  <conditionalFormatting sqref="F50:G51">
    <cfRule type="cellIs" dxfId="8406" priority="21" operator="lessThan">
      <formula>0</formula>
    </cfRule>
  </conditionalFormatting>
  <conditionalFormatting sqref="F50:G51">
    <cfRule type="cellIs" dxfId="8405" priority="15" operator="lessThan">
      <formula>0</formula>
    </cfRule>
  </conditionalFormatting>
  <conditionalFormatting sqref="F50:G51">
    <cfRule type="cellIs" dxfId="8404" priority="13" operator="lessThan">
      <formula>0</formula>
    </cfRule>
  </conditionalFormatting>
  <conditionalFormatting sqref="F50:G51">
    <cfRule type="cellIs" dxfId="8403" priority="14" operator="lessThan">
      <formula>0</formula>
    </cfRule>
  </conditionalFormatting>
  <conditionalFormatting sqref="F50:G51">
    <cfRule type="cellIs" dxfId="8402" priority="12" operator="lessThan">
      <formula>0</formula>
    </cfRule>
  </conditionalFormatting>
  <conditionalFormatting sqref="F50:G51">
    <cfRule type="cellIs" dxfId="8401" priority="11" operator="lessThan">
      <formula>0</formula>
    </cfRule>
  </conditionalFormatting>
  <conditionalFormatting sqref="F50:G51">
    <cfRule type="cellIs" dxfId="8400" priority="10" operator="lessThan">
      <formula>0</formula>
    </cfRule>
  </conditionalFormatting>
  <conditionalFormatting sqref="F50:G51">
    <cfRule type="cellIs" dxfId="8399" priority="8" operator="lessThan">
      <formula>0</formula>
    </cfRule>
  </conditionalFormatting>
  <conditionalFormatting sqref="F50:G51">
    <cfRule type="cellIs" dxfId="8398" priority="9" operator="lessThan">
      <formula>0</formula>
    </cfRule>
  </conditionalFormatting>
  <conditionalFormatting sqref="F50:G51">
    <cfRule type="cellIs" dxfId="8397" priority="7" operator="lessThan">
      <formula>0</formula>
    </cfRule>
  </conditionalFormatting>
  <conditionalFormatting sqref="F50:G51">
    <cfRule type="cellIs" dxfId="8396" priority="6" operator="lessThan">
      <formula>0</formula>
    </cfRule>
  </conditionalFormatting>
  <conditionalFormatting sqref="F50:G51">
    <cfRule type="cellIs" dxfId="8395" priority="4" operator="lessThan">
      <formula>0</formula>
    </cfRule>
  </conditionalFormatting>
  <conditionalFormatting sqref="F50:G51">
    <cfRule type="cellIs" dxfId="8394" priority="5" operator="lessThan">
      <formula>0</formula>
    </cfRule>
  </conditionalFormatting>
  <conditionalFormatting sqref="F50:G51">
    <cfRule type="cellIs" dxfId="8393" priority="3" operator="lessThan">
      <formula>0</formula>
    </cfRule>
  </conditionalFormatting>
  <conditionalFormatting sqref="F50:G51">
    <cfRule type="cellIs" dxfId="8392" priority="2" operator="lessThan">
      <formula>0</formula>
    </cfRule>
  </conditionalFormatting>
  <conditionalFormatting sqref="F50:G51">
    <cfRule type="cellIs" dxfId="8391" priority="1" operator="lessThan">
      <formula>0</formula>
    </cfRule>
  </conditionalFormatting>
  <conditionalFormatting sqref="F50:G51">
    <cfRule type="cellIs" dxfId="8390" priority="42" operator="lessThan">
      <formula>0</formula>
    </cfRule>
  </conditionalFormatting>
  <conditionalFormatting sqref="F50:G51">
    <cfRule type="cellIs" dxfId="8389" priority="41" operator="lessThan">
      <formula>0</formula>
    </cfRule>
  </conditionalFormatting>
  <conditionalFormatting sqref="F50:G51">
    <cfRule type="cellIs" dxfId="8388" priority="40" operator="lessThan">
      <formula>0</formula>
    </cfRule>
  </conditionalFormatting>
  <conditionalFormatting sqref="F50:G51">
    <cfRule type="cellIs" dxfId="8387" priority="39" operator="lessThan">
      <formula>0</formula>
    </cfRule>
  </conditionalFormatting>
  <conditionalFormatting sqref="F50:G51">
    <cfRule type="cellIs" dxfId="8386" priority="38" operator="lessThan">
      <formula>0</formula>
    </cfRule>
  </conditionalFormatting>
  <conditionalFormatting sqref="F50:G51">
    <cfRule type="cellIs" dxfId="8385" priority="37" operator="lessThan">
      <formula>0</formula>
    </cfRule>
  </conditionalFormatting>
  <conditionalFormatting sqref="F50:G51">
    <cfRule type="cellIs" dxfId="8384" priority="36" operator="lessThan">
      <formula>0</formula>
    </cfRule>
  </conditionalFormatting>
  <conditionalFormatting sqref="F50:G51">
    <cfRule type="cellIs" dxfId="8383" priority="33" operator="lessThan">
      <formula>0</formula>
    </cfRule>
  </conditionalFormatting>
  <conditionalFormatting sqref="F50:G51">
    <cfRule type="cellIs" dxfId="8382" priority="32" operator="lessThan">
      <formula>0</formula>
    </cfRule>
  </conditionalFormatting>
  <conditionalFormatting sqref="F50:G51">
    <cfRule type="cellIs" dxfId="8381" priority="35" operator="lessThan">
      <formula>0</formula>
    </cfRule>
  </conditionalFormatting>
  <conditionalFormatting sqref="F50:G51">
    <cfRule type="cellIs" dxfId="8380" priority="34" operator="lessThan">
      <formula>0</formula>
    </cfRule>
  </conditionalFormatting>
  <conditionalFormatting sqref="F50:G51">
    <cfRule type="cellIs" dxfId="8379" priority="31" operator="lessThan">
      <formula>0</formula>
    </cfRule>
  </conditionalFormatting>
  <conditionalFormatting sqref="F50:G51">
    <cfRule type="cellIs" dxfId="8378" priority="30" operator="lessThan">
      <formula>0</formula>
    </cfRule>
  </conditionalFormatting>
  <conditionalFormatting sqref="F50:G51">
    <cfRule type="cellIs" dxfId="8377" priority="29" operator="lessThan">
      <formula>0</formula>
    </cfRule>
  </conditionalFormatting>
  <conditionalFormatting sqref="F50:G51">
    <cfRule type="cellIs" dxfId="8376" priority="28" operator="lessThan">
      <formula>0</formula>
    </cfRule>
  </conditionalFormatting>
  <conditionalFormatting sqref="F50:G51">
    <cfRule type="cellIs" dxfId="8375" priority="27" operator="lessThan">
      <formula>0</formula>
    </cfRule>
  </conditionalFormatting>
  <conditionalFormatting sqref="F50:G51">
    <cfRule type="cellIs" dxfId="8374" priority="26" operator="lessThan">
      <formula>0</formula>
    </cfRule>
  </conditionalFormatting>
  <conditionalFormatting sqref="F50:G51">
    <cfRule type="cellIs" dxfId="8373" priority="25" operator="lessThan">
      <formula>0</formula>
    </cfRule>
  </conditionalFormatting>
  <conditionalFormatting sqref="F50:G51">
    <cfRule type="cellIs" dxfId="8372" priority="20" operator="lessThan">
      <formula>0</formula>
    </cfRule>
  </conditionalFormatting>
  <conditionalFormatting sqref="F50:G51">
    <cfRule type="cellIs" dxfId="8371" priority="19" operator="lessThan">
      <formula>0</formula>
    </cfRule>
  </conditionalFormatting>
  <conditionalFormatting sqref="F50:G51">
    <cfRule type="cellIs" dxfId="8370" priority="17" operator="lessThan">
      <formula>0</formula>
    </cfRule>
  </conditionalFormatting>
  <conditionalFormatting sqref="F50:G51">
    <cfRule type="cellIs" dxfId="8369" priority="18" operator="lessThan">
      <formula>0</formula>
    </cfRule>
  </conditionalFormatting>
  <conditionalFormatting sqref="F50:G51">
    <cfRule type="cellIs" dxfId="8368" priority="16"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topLeftCell="A49" workbookViewId="0">
      <selection activeCell="B69" sqref="B69"/>
    </sheetView>
  </sheetViews>
  <sheetFormatPr baseColWidth="10" defaultColWidth="11.42578125" defaultRowHeight="15" x14ac:dyDescent="0.25"/>
  <cols>
    <col min="2" max="2" width="15.7109375" customWidth="1"/>
  </cols>
  <sheetData>
    <row r="1" spans="1:3" x14ac:dyDescent="0.25">
      <c r="A1" s="38" t="s">
        <v>0</v>
      </c>
      <c r="B1" s="35"/>
      <c r="C1" s="1"/>
    </row>
    <row r="2" spans="1:3" x14ac:dyDescent="0.25">
      <c r="A2" s="36">
        <v>42736</v>
      </c>
      <c r="B2" s="37">
        <v>-2.1000000000000001E-2</v>
      </c>
    </row>
    <row r="3" spans="1:3" x14ac:dyDescent="0.25">
      <c r="A3" s="36">
        <v>42767</v>
      </c>
      <c r="B3" s="37">
        <v>-4.4999999999999998E-2</v>
      </c>
    </row>
    <row r="4" spans="1:3" x14ac:dyDescent="0.25">
      <c r="A4" s="36">
        <v>42795</v>
      </c>
      <c r="B4" s="37">
        <v>1.2999999999999999E-2</v>
      </c>
    </row>
    <row r="5" spans="1:3" x14ac:dyDescent="0.25">
      <c r="A5" s="36">
        <v>42826</v>
      </c>
      <c r="B5" s="37">
        <v>-4.7E-2</v>
      </c>
    </row>
    <row r="6" spans="1:3" x14ac:dyDescent="0.25">
      <c r="A6" s="36">
        <v>42856</v>
      </c>
      <c r="B6" s="37">
        <v>0</v>
      </c>
    </row>
    <row r="7" spans="1:3" x14ac:dyDescent="0.25">
      <c r="A7" s="36">
        <v>42887</v>
      </c>
      <c r="B7" s="37">
        <v>-0.01</v>
      </c>
    </row>
    <row r="8" spans="1:3" x14ac:dyDescent="0.25">
      <c r="A8" s="36">
        <v>42917</v>
      </c>
      <c r="B8" s="37">
        <v>4.3999999999999997E-2</v>
      </c>
    </row>
    <row r="9" spans="1:3" x14ac:dyDescent="0.25">
      <c r="A9" s="36">
        <v>42948</v>
      </c>
      <c r="B9" s="37">
        <v>-1.4999999999999999E-2</v>
      </c>
    </row>
    <row r="10" spans="1:3" x14ac:dyDescent="0.25">
      <c r="A10" s="36">
        <v>42979</v>
      </c>
      <c r="B10" s="37">
        <v>-1.4999999999999999E-2</v>
      </c>
    </row>
    <row r="11" spans="1:3" x14ac:dyDescent="0.25">
      <c r="A11" s="36">
        <v>43009</v>
      </c>
      <c r="B11" s="37">
        <v>8.0000000000000002E-3</v>
      </c>
    </row>
    <row r="12" spans="1:3" x14ac:dyDescent="0.25">
      <c r="A12" s="36">
        <v>43040</v>
      </c>
      <c r="B12" s="37">
        <v>8.0000000000000002E-3</v>
      </c>
    </row>
    <row r="13" spans="1:3" x14ac:dyDescent="0.25">
      <c r="A13" s="36">
        <v>43070</v>
      </c>
      <c r="B13" s="37">
        <v>7.0000000000000001E-3</v>
      </c>
    </row>
    <row r="14" spans="1:3" x14ac:dyDescent="0.25">
      <c r="A14" s="36">
        <v>43101</v>
      </c>
      <c r="B14" s="37">
        <v>3.0000000000000001E-3</v>
      </c>
    </row>
    <row r="15" spans="1:3" x14ac:dyDescent="0.25">
      <c r="A15" s="36">
        <v>43132</v>
      </c>
      <c r="B15" s="37">
        <v>-1E-3</v>
      </c>
    </row>
    <row r="16" spans="1:3" x14ac:dyDescent="0.25">
      <c r="A16" s="36">
        <v>43160</v>
      </c>
      <c r="B16" s="37">
        <v>1E-3</v>
      </c>
    </row>
    <row r="17" spans="1:2" x14ac:dyDescent="0.25">
      <c r="A17" s="36">
        <v>43191</v>
      </c>
      <c r="B17" s="37">
        <v>6.7000000000000004E-2</v>
      </c>
    </row>
    <row r="18" spans="1:2" x14ac:dyDescent="0.25">
      <c r="A18" s="36">
        <v>43221</v>
      </c>
      <c r="B18" s="37">
        <v>0.02</v>
      </c>
    </row>
    <row r="19" spans="1:2" x14ac:dyDescent="0.25">
      <c r="A19" s="36">
        <v>43252</v>
      </c>
      <c r="B19" s="37">
        <v>1.9E-2</v>
      </c>
    </row>
    <row r="20" spans="1:2" x14ac:dyDescent="0.25">
      <c r="A20" s="36">
        <v>43282</v>
      </c>
      <c r="B20" s="37">
        <v>2.5999999999999999E-2</v>
      </c>
    </row>
    <row r="21" spans="1:2" x14ac:dyDescent="0.25">
      <c r="A21" s="36">
        <v>43313</v>
      </c>
      <c r="B21" s="37">
        <v>3.3000000000000002E-2</v>
      </c>
    </row>
    <row r="22" spans="1:2" x14ac:dyDescent="0.25">
      <c r="A22" s="36">
        <v>43344</v>
      </c>
      <c r="B22" s="37">
        <v>2.1999999999999999E-2</v>
      </c>
    </row>
    <row r="23" spans="1:2" x14ac:dyDescent="0.25">
      <c r="A23" s="36">
        <v>43374</v>
      </c>
      <c r="B23" s="37">
        <v>0.02</v>
      </c>
    </row>
    <row r="24" spans="1:2" x14ac:dyDescent="0.25">
      <c r="A24" s="36">
        <v>43405</v>
      </c>
      <c r="B24" s="37">
        <v>3.9E-2</v>
      </c>
    </row>
    <row r="25" spans="1:2" x14ac:dyDescent="0.25">
      <c r="A25" s="36">
        <v>43435</v>
      </c>
      <c r="B25" s="37">
        <v>3.0000000000000001E-3</v>
      </c>
    </row>
    <row r="26" spans="1:2" x14ac:dyDescent="0.25">
      <c r="A26" s="36">
        <v>43466</v>
      </c>
      <c r="B26" s="37">
        <v>2.7E-2</v>
      </c>
    </row>
    <row r="27" spans="1:2" x14ac:dyDescent="0.25">
      <c r="A27" s="36">
        <v>43497</v>
      </c>
      <c r="B27" s="37">
        <v>3.2000000000000001E-2</v>
      </c>
    </row>
    <row r="28" spans="1:2" x14ac:dyDescent="0.25">
      <c r="A28" s="36">
        <v>43525</v>
      </c>
      <c r="B28" s="37">
        <v>3.1E-2</v>
      </c>
    </row>
    <row r="29" spans="1:2" x14ac:dyDescent="0.25">
      <c r="A29" s="36">
        <v>43556</v>
      </c>
      <c r="B29" s="37">
        <v>2E-3</v>
      </c>
    </row>
    <row r="30" spans="1:2" x14ac:dyDescent="0.25">
      <c r="A30" s="36">
        <v>43586</v>
      </c>
      <c r="B30" s="37">
        <v>2.1999999999999999E-2</v>
      </c>
    </row>
    <row r="31" spans="1:2" x14ac:dyDescent="0.25">
      <c r="A31" s="36">
        <v>43617</v>
      </c>
      <c r="B31" s="37">
        <v>-1E-3</v>
      </c>
    </row>
    <row r="32" spans="1:2" x14ac:dyDescent="0.25">
      <c r="A32" s="36">
        <v>43647</v>
      </c>
      <c r="B32" s="37">
        <v>3.1E-2</v>
      </c>
    </row>
    <row r="33" spans="1:2" x14ac:dyDescent="0.25">
      <c r="A33" s="36">
        <v>43678</v>
      </c>
      <c r="B33" s="37">
        <v>5.0000000000000001E-3</v>
      </c>
    </row>
    <row r="34" spans="1:2" x14ac:dyDescent="0.25">
      <c r="A34" s="36">
        <v>43709</v>
      </c>
      <c r="B34" s="37">
        <v>6.0000000000000001E-3</v>
      </c>
    </row>
    <row r="35" spans="1:2" x14ac:dyDescent="0.25">
      <c r="A35" s="36">
        <v>43739</v>
      </c>
      <c r="B35" s="37">
        <v>3.1E-2</v>
      </c>
    </row>
    <row r="36" spans="1:2" x14ac:dyDescent="0.25">
      <c r="A36" s="36">
        <v>43770</v>
      </c>
      <c r="B36" s="37">
        <v>-2E-3</v>
      </c>
    </row>
    <row r="37" spans="1:2" x14ac:dyDescent="0.25">
      <c r="A37" s="36">
        <v>43800</v>
      </c>
      <c r="B37" s="37">
        <v>2.3E-2</v>
      </c>
    </row>
    <row r="38" spans="1:2" x14ac:dyDescent="0.25">
      <c r="A38" s="36">
        <v>43831</v>
      </c>
      <c r="B38" s="37">
        <v>1.9E-2</v>
      </c>
    </row>
    <row r="39" spans="1:2" x14ac:dyDescent="0.25">
      <c r="A39" s="36">
        <v>43862</v>
      </c>
      <c r="B39" s="37">
        <v>4.9000000000000002E-2</v>
      </c>
    </row>
    <row r="40" spans="1:2" x14ac:dyDescent="0.25">
      <c r="A40" s="36">
        <v>43891</v>
      </c>
      <c r="B40" s="37">
        <v>-7.6999999999999999E-2</v>
      </c>
    </row>
    <row r="41" spans="1:2" x14ac:dyDescent="0.25">
      <c r="A41" s="36">
        <v>43922</v>
      </c>
      <c r="B41" s="37">
        <v>-0.29599999999999999</v>
      </c>
    </row>
    <row r="42" spans="1:2" x14ac:dyDescent="0.25">
      <c r="A42" s="36">
        <v>43952</v>
      </c>
      <c r="B42" s="37">
        <v>-0.22899999999999998</v>
      </c>
    </row>
    <row r="43" spans="1:2" x14ac:dyDescent="0.25">
      <c r="A43" s="36">
        <v>43983</v>
      </c>
      <c r="B43" s="37">
        <v>-0.124</v>
      </c>
    </row>
    <row r="44" spans="1:2" x14ac:dyDescent="0.25">
      <c r="A44" s="36">
        <v>44013</v>
      </c>
      <c r="B44" s="37">
        <v>-0.108</v>
      </c>
    </row>
    <row r="45" spans="1:2" x14ac:dyDescent="0.25">
      <c r="A45" s="36">
        <v>44044</v>
      </c>
      <c r="B45" s="37">
        <v>-0.122</v>
      </c>
    </row>
    <row r="46" spans="1:2" x14ac:dyDescent="0.25">
      <c r="A46" s="36">
        <v>44075</v>
      </c>
      <c r="B46" s="37">
        <v>-8.5999999999999993E-2</v>
      </c>
    </row>
    <row r="47" spans="1:2" x14ac:dyDescent="0.25">
      <c r="A47" s="36">
        <v>44105</v>
      </c>
      <c r="B47" s="37">
        <v>-0.08</v>
      </c>
    </row>
    <row r="48" spans="1:2" x14ac:dyDescent="0.25">
      <c r="A48" s="36">
        <v>44136</v>
      </c>
      <c r="B48" s="37">
        <v>-7.0999999999999994E-2</v>
      </c>
    </row>
    <row r="49" spans="1:2" x14ac:dyDescent="0.25">
      <c r="A49" s="36">
        <v>44166</v>
      </c>
      <c r="B49" s="37">
        <v>-5.4000000000000006E-2</v>
      </c>
    </row>
    <row r="50" spans="1:2" x14ac:dyDescent="0.25">
      <c r="A50" s="36">
        <v>44197</v>
      </c>
      <c r="B50" s="37">
        <v>-6.4000000000000001E-2</v>
      </c>
    </row>
    <row r="51" spans="1:2" x14ac:dyDescent="0.25">
      <c r="A51" s="36">
        <v>44228</v>
      </c>
      <c r="B51" s="37">
        <v>-6.2E-2</v>
      </c>
    </row>
    <row r="52" spans="1:2" x14ac:dyDescent="0.25">
      <c r="A52" s="36">
        <v>44256</v>
      </c>
      <c r="B52" s="37">
        <v>9.0999999999999998E-2</v>
      </c>
    </row>
    <row r="53" spans="1:2" x14ac:dyDescent="0.25">
      <c r="A53" s="36">
        <v>44287</v>
      </c>
      <c r="B53" s="37">
        <v>0.39600000000000002</v>
      </c>
    </row>
    <row r="54" spans="1:2" x14ac:dyDescent="0.25">
      <c r="A54" s="36">
        <v>44317</v>
      </c>
      <c r="B54" s="37">
        <v>6.4000000000000001E-2</v>
      </c>
    </row>
    <row r="55" spans="1:2" x14ac:dyDescent="0.25">
      <c r="A55" s="36">
        <v>44348</v>
      </c>
      <c r="B55" s="37">
        <v>0.13800000000000001</v>
      </c>
    </row>
    <row r="56" spans="1:2" x14ac:dyDescent="0.25">
      <c r="A56" s="36">
        <v>44378</v>
      </c>
      <c r="B56" s="37">
        <v>0.13500000000000001</v>
      </c>
    </row>
    <row r="57" spans="1:2" x14ac:dyDescent="0.25">
      <c r="A57" s="36">
        <v>44409</v>
      </c>
      <c r="B57" s="37">
        <v>0.155</v>
      </c>
    </row>
    <row r="58" spans="1:2" x14ac:dyDescent="0.25">
      <c r="A58" s="36">
        <v>44440</v>
      </c>
      <c r="B58" s="37">
        <v>0.13700000000000001</v>
      </c>
    </row>
    <row r="59" spans="1:2" x14ac:dyDescent="0.25">
      <c r="A59" s="36">
        <v>44470</v>
      </c>
      <c r="B59" s="37">
        <v>9.6000000000000002E-2</v>
      </c>
    </row>
    <row r="60" spans="1:2" x14ac:dyDescent="0.25">
      <c r="A60" s="36">
        <v>44501</v>
      </c>
      <c r="B60" s="37">
        <v>0.125</v>
      </c>
    </row>
    <row r="61" spans="1:2" x14ac:dyDescent="0.25">
      <c r="A61" s="36">
        <v>44531</v>
      </c>
      <c r="B61" s="37">
        <v>0.105</v>
      </c>
    </row>
    <row r="62" spans="1:2" x14ac:dyDescent="0.25">
      <c r="A62" s="36">
        <v>44562</v>
      </c>
      <c r="B62" s="37">
        <v>0.10300000000000001</v>
      </c>
    </row>
    <row r="63" spans="1:2" x14ac:dyDescent="0.25">
      <c r="A63" s="36">
        <v>44593</v>
      </c>
      <c r="B63" s="37">
        <v>7.4999999999999997E-2</v>
      </c>
    </row>
    <row r="64" spans="1:2" x14ac:dyDescent="0.25">
      <c r="A64" s="36">
        <v>44621</v>
      </c>
      <c r="B64" s="37">
        <v>8.3000000000000004E-2</v>
      </c>
    </row>
    <row r="65" spans="1:3" x14ac:dyDescent="0.25">
      <c r="A65" s="36">
        <v>44652</v>
      </c>
      <c r="B65" s="37">
        <v>9.0999999999999998E-2</v>
      </c>
    </row>
    <row r="66" spans="1:3" x14ac:dyDescent="0.25">
      <c r="A66" s="36">
        <v>44682</v>
      </c>
      <c r="B66" s="37">
        <v>0.29899999999999999</v>
      </c>
      <c r="C66" s="542"/>
    </row>
    <row r="67" spans="1:3" x14ac:dyDescent="0.25">
      <c r="A67" s="36">
        <v>44713</v>
      </c>
      <c r="B67" s="37">
        <v>8.8000000000000009E-2</v>
      </c>
    </row>
    <row r="68" spans="1:3" x14ac:dyDescent="0.25">
      <c r="A68" s="36">
        <v>44743</v>
      </c>
      <c r="B68" s="37">
        <v>4.2999999999999997E-2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topLeftCell="A2" zoomScale="80" zoomScaleNormal="80" workbookViewId="0">
      <selection activeCell="H34" sqref="H34"/>
    </sheetView>
  </sheetViews>
  <sheetFormatPr baseColWidth="10" defaultColWidth="11.42578125" defaultRowHeight="14.25" x14ac:dyDescent="0.2"/>
  <cols>
    <col min="1" max="1" width="1.28515625" style="217" customWidth="1"/>
    <col min="2" max="2" width="28.7109375" style="217" customWidth="1"/>
    <col min="3" max="4" width="18.5703125" style="217" customWidth="1"/>
    <col min="5" max="5" width="14.7109375" style="217" customWidth="1"/>
    <col min="6" max="6" width="18.42578125" style="217" customWidth="1"/>
    <col min="7" max="7" width="20.140625" style="217" customWidth="1"/>
    <col min="8" max="8" width="14.5703125" style="217" customWidth="1"/>
    <col min="9" max="9" width="13.7109375" style="217" customWidth="1"/>
    <col min="10" max="10" width="11.42578125" style="217"/>
    <col min="11" max="11" width="12.140625" style="217" customWidth="1"/>
    <col min="12" max="12" width="13.140625" style="217" customWidth="1"/>
    <col min="13" max="13" width="11.42578125" style="217"/>
    <col min="14" max="14" width="11.28515625" style="217" customWidth="1"/>
    <col min="15" max="15" width="10.85546875" style="217" customWidth="1"/>
    <col min="16" max="16" width="13.5703125" style="217" customWidth="1"/>
    <col min="17" max="17" width="11.42578125" style="217"/>
    <col min="18" max="18" width="14.7109375" style="217" customWidth="1"/>
    <col min="19" max="16384" width="11.42578125" style="217"/>
  </cols>
  <sheetData>
    <row r="1" spans="1:17" ht="15" hidden="1" customHeight="1" x14ac:dyDescent="0.2">
      <c r="A1" s="216" t="s">
        <v>2</v>
      </c>
      <c r="B1" s="216"/>
      <c r="C1" s="216"/>
      <c r="D1" s="216"/>
      <c r="E1" s="216"/>
      <c r="F1" s="216"/>
      <c r="G1" s="216"/>
      <c r="H1" s="216"/>
      <c r="I1" s="216"/>
      <c r="J1" s="216"/>
      <c r="K1" s="216"/>
      <c r="L1" s="216"/>
      <c r="M1" s="216"/>
      <c r="N1" s="216"/>
      <c r="O1" s="216"/>
      <c r="P1" s="216"/>
      <c r="Q1" s="216"/>
    </row>
    <row r="2" spans="1:17" ht="15" customHeight="1" x14ac:dyDescent="0.2">
      <c r="A2" s="548" t="s">
        <v>86</v>
      </c>
      <c r="B2" s="548"/>
      <c r="C2" s="548"/>
      <c r="D2" s="548"/>
      <c r="E2" s="548"/>
      <c r="F2" s="548"/>
      <c r="G2" s="548"/>
      <c r="H2" s="548"/>
      <c r="I2" s="548"/>
      <c r="J2" s="548"/>
      <c r="K2" s="548"/>
      <c r="L2" s="548"/>
      <c r="M2" s="548"/>
      <c r="N2" s="548"/>
      <c r="O2" s="548"/>
      <c r="P2" s="548"/>
      <c r="Q2" s="218"/>
    </row>
    <row r="3" spans="1:17" ht="15" customHeight="1" x14ac:dyDescent="0.2">
      <c r="A3" s="548"/>
      <c r="B3" s="548"/>
      <c r="C3" s="548"/>
      <c r="D3" s="548"/>
      <c r="E3" s="548"/>
      <c r="F3" s="548"/>
      <c r="G3" s="548"/>
      <c r="H3" s="548"/>
      <c r="I3" s="548"/>
      <c r="J3" s="548"/>
      <c r="K3" s="548"/>
      <c r="L3" s="548"/>
      <c r="M3" s="548"/>
      <c r="N3" s="548"/>
      <c r="O3" s="548"/>
      <c r="P3" s="548"/>
      <c r="Q3" s="218"/>
    </row>
    <row r="4" spans="1:17" x14ac:dyDescent="0.2">
      <c r="B4" s="219"/>
      <c r="L4" s="220" t="s">
        <v>4</v>
      </c>
      <c r="N4" s="220" t="s">
        <v>991</v>
      </c>
    </row>
    <row r="5" spans="1:17" x14ac:dyDescent="0.2">
      <c r="O5" s="220"/>
    </row>
    <row r="6" spans="1:17" ht="15" customHeight="1" x14ac:dyDescent="0.2">
      <c r="L6" s="559" t="s">
        <v>996</v>
      </c>
      <c r="M6" s="559"/>
      <c r="N6" s="559"/>
      <c r="O6" s="559"/>
      <c r="P6" s="559"/>
    </row>
    <row r="7" spans="1:17" ht="15" customHeight="1" x14ac:dyDescent="0.2">
      <c r="L7" s="559"/>
      <c r="M7" s="559"/>
      <c r="N7" s="559"/>
      <c r="O7" s="559"/>
      <c r="P7" s="559"/>
    </row>
    <row r="8" spans="1:17" ht="18.75" customHeight="1" x14ac:dyDescent="0.2">
      <c r="B8" s="222"/>
      <c r="C8" s="222"/>
      <c r="D8" s="222"/>
      <c r="E8" s="222"/>
      <c r="F8" s="222"/>
      <c r="G8" s="222"/>
      <c r="H8" s="222"/>
      <c r="I8" s="222"/>
      <c r="J8" s="222"/>
      <c r="L8" s="559"/>
      <c r="M8" s="559"/>
      <c r="N8" s="559"/>
      <c r="O8" s="559"/>
      <c r="P8" s="559"/>
    </row>
    <row r="9" spans="1:17" ht="18.75" customHeight="1" x14ac:dyDescent="0.2">
      <c r="B9" s="222"/>
      <c r="C9" s="222"/>
      <c r="D9" s="222"/>
      <c r="E9" s="222"/>
      <c r="F9" s="222"/>
      <c r="G9" s="222"/>
      <c r="H9" s="222"/>
      <c r="I9" s="222"/>
      <c r="J9" s="222"/>
      <c r="L9" s="559"/>
      <c r="M9" s="559"/>
      <c r="N9" s="559"/>
      <c r="O9" s="559"/>
      <c r="P9" s="559"/>
    </row>
    <row r="10" spans="1:17" ht="15" customHeight="1" x14ac:dyDescent="0.2">
      <c r="B10" s="222"/>
      <c r="C10" s="222"/>
      <c r="D10" s="222"/>
      <c r="E10" s="222"/>
      <c r="F10" s="222"/>
      <c r="G10" s="222"/>
      <c r="H10" s="222"/>
      <c r="I10" s="222"/>
      <c r="J10" s="222"/>
      <c r="L10" s="559"/>
      <c r="M10" s="559"/>
      <c r="N10" s="559"/>
      <c r="O10" s="559"/>
      <c r="P10" s="559"/>
    </row>
    <row r="11" spans="1:17" ht="15" customHeight="1" x14ac:dyDescent="0.2">
      <c r="B11" s="222"/>
      <c r="L11" s="559"/>
      <c r="M11" s="559"/>
      <c r="N11" s="559"/>
      <c r="O11" s="559"/>
      <c r="P11" s="559"/>
    </row>
    <row r="12" spans="1:17" ht="15" customHeight="1" x14ac:dyDescent="0.2">
      <c r="B12" s="222"/>
      <c r="L12" s="559"/>
      <c r="M12" s="559"/>
      <c r="N12" s="559"/>
      <c r="O12" s="559"/>
      <c r="P12" s="559"/>
    </row>
    <row r="13" spans="1:17" ht="15" customHeight="1" x14ac:dyDescent="0.2">
      <c r="B13" s="222"/>
      <c r="L13" s="559"/>
      <c r="M13" s="559"/>
      <c r="N13" s="559"/>
      <c r="O13" s="559"/>
      <c r="P13" s="559"/>
    </row>
    <row r="14" spans="1:17" ht="15" customHeight="1" x14ac:dyDescent="0.2">
      <c r="B14" s="222"/>
      <c r="L14" s="559"/>
      <c r="M14" s="559"/>
      <c r="N14" s="559"/>
      <c r="O14" s="559"/>
      <c r="P14" s="559"/>
    </row>
    <row r="15" spans="1:17" ht="15" customHeight="1" x14ac:dyDescent="0.2">
      <c r="B15" s="222"/>
      <c r="L15" s="559"/>
      <c r="M15" s="559"/>
      <c r="N15" s="559"/>
      <c r="O15" s="559"/>
      <c r="P15" s="559"/>
    </row>
    <row r="16" spans="1:17" ht="15" customHeight="1" x14ac:dyDescent="0.2">
      <c r="B16" s="222"/>
      <c r="L16" s="559"/>
      <c r="M16" s="559"/>
      <c r="N16" s="559"/>
      <c r="O16" s="559"/>
      <c r="P16" s="559"/>
    </row>
    <row r="17" spans="2:17" ht="15" customHeight="1" x14ac:dyDescent="0.2">
      <c r="B17" s="222"/>
      <c r="L17" s="559"/>
      <c r="M17" s="559"/>
      <c r="N17" s="559"/>
      <c r="O17" s="559"/>
      <c r="P17" s="559"/>
    </row>
    <row r="18" spans="2:17" ht="15" customHeight="1" x14ac:dyDescent="0.2">
      <c r="B18" s="222"/>
      <c r="L18" s="559"/>
      <c r="M18" s="559"/>
      <c r="N18" s="559"/>
      <c r="O18" s="559"/>
      <c r="P18" s="559"/>
    </row>
    <row r="19" spans="2:17" ht="15" customHeight="1" x14ac:dyDescent="0.2">
      <c r="B19" s="222"/>
      <c r="L19" s="559"/>
      <c r="M19" s="559"/>
      <c r="N19" s="559"/>
      <c r="O19" s="559"/>
      <c r="P19" s="559"/>
    </row>
    <row r="20" spans="2:17" ht="15" customHeight="1" x14ac:dyDescent="0.2">
      <c r="B20" s="222"/>
      <c r="L20" s="559"/>
      <c r="M20" s="559"/>
      <c r="N20" s="559"/>
      <c r="O20" s="559"/>
      <c r="P20" s="559"/>
    </row>
    <row r="21" spans="2:17" ht="15" customHeight="1" x14ac:dyDescent="0.2">
      <c r="B21" s="222"/>
      <c r="L21" s="559"/>
      <c r="M21" s="559"/>
      <c r="N21" s="559"/>
      <c r="O21" s="559"/>
      <c r="P21" s="559"/>
    </row>
    <row r="22" spans="2:17" ht="15" customHeight="1" x14ac:dyDescent="0.2">
      <c r="L22" s="559"/>
      <c r="M22" s="559"/>
      <c r="N22" s="559"/>
      <c r="O22" s="559"/>
      <c r="P22" s="559"/>
    </row>
    <row r="23" spans="2:17" ht="15" customHeight="1" x14ac:dyDescent="0.2">
      <c r="L23" s="559"/>
      <c r="M23" s="559"/>
      <c r="N23" s="559"/>
      <c r="O23" s="559"/>
      <c r="P23" s="559"/>
    </row>
    <row r="24" spans="2:17" ht="15" customHeight="1" x14ac:dyDescent="0.2">
      <c r="B24" s="223"/>
      <c r="L24" s="559"/>
      <c r="M24" s="559"/>
      <c r="N24" s="559"/>
      <c r="O24" s="559"/>
      <c r="P24" s="559"/>
    </row>
    <row r="25" spans="2:17" ht="15" customHeight="1" x14ac:dyDescent="0.2">
      <c r="B25" s="223"/>
      <c r="L25" s="559"/>
      <c r="M25" s="559"/>
      <c r="N25" s="559"/>
      <c r="O25" s="559"/>
      <c r="P25" s="559"/>
    </row>
    <row r="26" spans="2:17" ht="15" customHeight="1" x14ac:dyDescent="0.2">
      <c r="B26" s="583" t="s">
        <v>874</v>
      </c>
      <c r="C26" s="583"/>
      <c r="D26" s="583"/>
      <c r="E26" s="583"/>
      <c r="F26" s="583"/>
      <c r="G26" s="583"/>
      <c r="H26" s="583"/>
      <c r="I26" s="583"/>
      <c r="L26" s="559"/>
      <c r="M26" s="559"/>
      <c r="N26" s="559"/>
      <c r="O26" s="559"/>
      <c r="P26" s="559"/>
      <c r="Q26" s="225"/>
    </row>
    <row r="27" spans="2:17" ht="15" customHeight="1" x14ac:dyDescent="0.2">
      <c r="B27" s="583"/>
      <c r="C27" s="583"/>
      <c r="D27" s="583"/>
      <c r="E27" s="583"/>
      <c r="F27" s="583"/>
      <c r="G27" s="583"/>
      <c r="H27" s="583"/>
      <c r="I27" s="583"/>
      <c r="L27" s="559"/>
      <c r="M27" s="559"/>
      <c r="N27" s="559"/>
      <c r="O27" s="559"/>
      <c r="P27" s="559"/>
      <c r="Q27" s="225"/>
    </row>
    <row r="28" spans="2:17" ht="15" customHeight="1" x14ac:dyDescent="0.2">
      <c r="B28" s="583"/>
      <c r="C28" s="583"/>
      <c r="D28" s="583"/>
      <c r="E28" s="583"/>
      <c r="F28" s="583"/>
      <c r="G28" s="583"/>
      <c r="H28" s="583"/>
      <c r="I28" s="583"/>
      <c r="L28" s="559"/>
      <c r="M28" s="559"/>
      <c r="N28" s="559"/>
      <c r="O28" s="559"/>
      <c r="P28" s="559"/>
      <c r="Q28" s="225"/>
    </row>
    <row r="29" spans="2:17" ht="18.75" customHeight="1" x14ac:dyDescent="0.2">
      <c r="B29" s="583"/>
      <c r="C29" s="583"/>
      <c r="D29" s="583"/>
      <c r="E29" s="583"/>
      <c r="F29" s="583"/>
      <c r="G29" s="583"/>
      <c r="H29" s="583"/>
      <c r="I29" s="583"/>
      <c r="L29" s="559"/>
      <c r="M29" s="559"/>
      <c r="N29" s="559"/>
      <c r="O29" s="559"/>
      <c r="P29" s="559"/>
      <c r="Q29" s="225"/>
    </row>
    <row r="30" spans="2:17" ht="15" customHeight="1" x14ac:dyDescent="0.2">
      <c r="L30" s="559"/>
      <c r="M30" s="559"/>
      <c r="N30" s="559"/>
      <c r="O30" s="559"/>
      <c r="P30" s="559"/>
      <c r="Q30" s="225"/>
    </row>
    <row r="31" spans="2:17" ht="20.25" customHeight="1" x14ac:dyDescent="0.2">
      <c r="B31" s="582" t="s">
        <v>994</v>
      </c>
      <c r="C31" s="582"/>
      <c r="D31" s="582"/>
      <c r="E31" s="582"/>
      <c r="L31" s="559"/>
      <c r="M31" s="559"/>
      <c r="N31" s="559"/>
      <c r="O31" s="559"/>
      <c r="P31" s="559"/>
      <c r="Q31" s="225"/>
    </row>
    <row r="32" spans="2:17" ht="20.25" customHeight="1" x14ac:dyDescent="0.2">
      <c r="B32" s="582"/>
      <c r="C32" s="582"/>
      <c r="D32" s="582"/>
      <c r="E32" s="582"/>
      <c r="J32" s="224"/>
      <c r="L32" s="559"/>
      <c r="M32" s="559"/>
      <c r="N32" s="559"/>
      <c r="O32" s="559"/>
      <c r="P32" s="559"/>
      <c r="Q32" s="225"/>
    </row>
    <row r="33" spans="1:17" ht="18" customHeight="1" thickBot="1" x14ac:dyDescent="0.25">
      <c r="B33" s="261" t="s">
        <v>87</v>
      </c>
      <c r="C33" s="582" t="s">
        <v>88</v>
      </c>
      <c r="D33" s="582"/>
      <c r="E33" s="261" t="s">
        <v>53</v>
      </c>
      <c r="J33" s="224"/>
      <c r="L33" s="559"/>
      <c r="M33" s="559"/>
      <c r="N33" s="559"/>
      <c r="O33" s="559"/>
      <c r="P33" s="559"/>
      <c r="Q33" s="225"/>
    </row>
    <row r="34" spans="1:17" ht="25.5" customHeight="1" x14ac:dyDescent="0.2">
      <c r="B34" s="575" t="s">
        <v>89</v>
      </c>
      <c r="C34" s="586" t="s">
        <v>90</v>
      </c>
      <c r="D34" s="587"/>
      <c r="E34" s="262">
        <v>6.8000000000000005E-2</v>
      </c>
      <c r="J34" s="224"/>
      <c r="L34" s="559"/>
      <c r="M34" s="559"/>
      <c r="N34" s="559"/>
      <c r="O34" s="559"/>
      <c r="P34" s="559"/>
      <c r="Q34" s="225"/>
    </row>
    <row r="35" spans="1:17" ht="25.5" customHeight="1" x14ac:dyDescent="0.2">
      <c r="B35" s="576"/>
      <c r="C35" s="573" t="s">
        <v>875</v>
      </c>
      <c r="D35" s="574"/>
      <c r="E35" s="264">
        <v>5.1999999999999998E-2</v>
      </c>
      <c r="J35" s="224"/>
      <c r="L35" s="559"/>
      <c r="M35" s="559"/>
      <c r="N35" s="559"/>
      <c r="O35" s="559"/>
      <c r="P35" s="559"/>
      <c r="Q35" s="225"/>
    </row>
    <row r="36" spans="1:17" ht="25.5" customHeight="1" x14ac:dyDescent="0.2">
      <c r="B36" s="576"/>
      <c r="C36" s="573" t="s">
        <v>876</v>
      </c>
      <c r="D36" s="574">
        <v>1.7999999999999999E-2</v>
      </c>
      <c r="E36" s="264">
        <v>0.113</v>
      </c>
      <c r="J36" s="224"/>
      <c r="L36" s="559"/>
      <c r="M36" s="559"/>
      <c r="N36" s="559"/>
      <c r="O36" s="559"/>
      <c r="P36" s="559"/>
      <c r="Q36" s="225"/>
    </row>
    <row r="37" spans="1:17" ht="25.5" customHeight="1" x14ac:dyDescent="0.2">
      <c r="B37" s="576"/>
      <c r="C37" s="584" t="s">
        <v>91</v>
      </c>
      <c r="D37" s="585">
        <v>8.0000000000000002E-3</v>
      </c>
      <c r="E37" s="265">
        <v>0.40799999999999997</v>
      </c>
      <c r="J37" s="224"/>
      <c r="L37" s="559"/>
      <c r="M37" s="559"/>
      <c r="N37" s="559"/>
      <c r="O37" s="559"/>
      <c r="P37" s="559"/>
      <c r="Q37" s="225"/>
    </row>
    <row r="38" spans="1:17" ht="25.5" customHeight="1" thickBot="1" x14ac:dyDescent="0.25">
      <c r="B38" s="577"/>
      <c r="C38" s="578" t="s">
        <v>877</v>
      </c>
      <c r="D38" s="579"/>
      <c r="E38" s="266">
        <v>0.11</v>
      </c>
      <c r="L38" s="559"/>
      <c r="M38" s="559"/>
      <c r="N38" s="559"/>
      <c r="O38" s="559"/>
      <c r="P38" s="559"/>
      <c r="Q38" s="225"/>
    </row>
    <row r="39" spans="1:17" ht="25.5" customHeight="1" x14ac:dyDescent="0.2">
      <c r="A39" s="217">
        <v>2</v>
      </c>
      <c r="B39" s="575" t="s">
        <v>92</v>
      </c>
      <c r="C39" s="586" t="s">
        <v>90</v>
      </c>
      <c r="D39" s="587"/>
      <c r="E39" s="262">
        <v>6.5000000000000002E-2</v>
      </c>
      <c r="L39" s="263"/>
      <c r="M39" s="263"/>
      <c r="N39" s="263"/>
      <c r="O39" s="263"/>
      <c r="P39" s="263"/>
      <c r="Q39" s="225"/>
    </row>
    <row r="40" spans="1:17" ht="25.5" customHeight="1" x14ac:dyDescent="0.2">
      <c r="B40" s="576"/>
      <c r="C40" s="573" t="s">
        <v>875</v>
      </c>
      <c r="D40" s="574"/>
      <c r="E40" s="264">
        <v>0</v>
      </c>
      <c r="K40" s="224"/>
      <c r="L40" s="224"/>
      <c r="M40" s="224"/>
      <c r="N40" s="224"/>
      <c r="O40" s="224"/>
      <c r="P40" s="224"/>
      <c r="Q40" s="225"/>
    </row>
    <row r="41" spans="1:17" ht="25.5" customHeight="1" x14ac:dyDescent="0.2">
      <c r="B41" s="576"/>
      <c r="C41" s="573" t="s">
        <v>876</v>
      </c>
      <c r="D41" s="574">
        <v>1.7999999999999999E-2</v>
      </c>
      <c r="E41" s="264">
        <v>0.10299999999999999</v>
      </c>
      <c r="K41" s="224"/>
      <c r="L41" s="224"/>
      <c r="M41" s="224"/>
      <c r="N41" s="224"/>
      <c r="O41" s="224"/>
      <c r="P41" s="224"/>
      <c r="Q41" s="225"/>
    </row>
    <row r="42" spans="1:17" ht="25.5" customHeight="1" x14ac:dyDescent="0.2">
      <c r="B42" s="576"/>
      <c r="C42" s="573" t="s">
        <v>91</v>
      </c>
      <c r="D42" s="574">
        <v>8.0000000000000002E-3</v>
      </c>
      <c r="E42" s="264">
        <v>0.02</v>
      </c>
      <c r="K42" s="224"/>
      <c r="L42" s="224"/>
      <c r="M42" s="224"/>
      <c r="N42" s="224"/>
      <c r="O42" s="224"/>
      <c r="P42" s="224"/>
      <c r="Q42" s="225"/>
    </row>
    <row r="43" spans="1:17" ht="25.5" customHeight="1" thickBot="1" x14ac:dyDescent="0.25">
      <c r="B43" s="577"/>
      <c r="C43" s="578" t="s">
        <v>877</v>
      </c>
      <c r="D43" s="579"/>
      <c r="E43" s="266">
        <v>5.1999999999999998E-2</v>
      </c>
      <c r="K43" s="224"/>
      <c r="L43" s="224"/>
      <c r="M43" s="224"/>
      <c r="N43" s="224"/>
      <c r="O43" s="224"/>
      <c r="P43" s="224"/>
      <c r="Q43" s="225"/>
    </row>
    <row r="44" spans="1:17" x14ac:dyDescent="0.2">
      <c r="B44" s="231" t="s">
        <v>10</v>
      </c>
      <c r="K44" s="224"/>
      <c r="L44" s="224"/>
      <c r="M44" s="224"/>
      <c r="N44" s="224"/>
      <c r="O44" s="224"/>
      <c r="P44" s="224"/>
      <c r="Q44" s="225"/>
    </row>
    <row r="45" spans="1:17" x14ac:dyDescent="0.2">
      <c r="B45" s="217" t="s">
        <v>93</v>
      </c>
    </row>
    <row r="46" spans="1:17" x14ac:dyDescent="0.2">
      <c r="B46" s="217" t="s">
        <v>94</v>
      </c>
    </row>
    <row r="47" spans="1:17" x14ac:dyDescent="0.2">
      <c r="B47" s="217" t="s">
        <v>95</v>
      </c>
    </row>
    <row r="48" spans="1:17" x14ac:dyDescent="0.2">
      <c r="B48" s="217" t="s">
        <v>96</v>
      </c>
    </row>
    <row r="51" spans="2:7" ht="23.25" customHeight="1" x14ac:dyDescent="0.2">
      <c r="B51" s="551" t="s">
        <v>995</v>
      </c>
      <c r="C51" s="551"/>
      <c r="D51" s="551"/>
      <c r="E51" s="551"/>
      <c r="F51" s="570" t="s">
        <v>97</v>
      </c>
      <c r="G51" s="570" t="s">
        <v>98</v>
      </c>
    </row>
    <row r="52" spans="2:7" ht="23.25" customHeight="1" x14ac:dyDescent="0.2">
      <c r="B52" s="551"/>
      <c r="C52" s="551"/>
      <c r="D52" s="551"/>
      <c r="E52" s="551"/>
      <c r="F52" s="572"/>
      <c r="G52" s="572"/>
    </row>
    <row r="53" spans="2:7" s="269" customFormat="1" ht="19.5" customHeight="1" thickBot="1" x14ac:dyDescent="0.3">
      <c r="B53" s="552"/>
      <c r="C53" s="552"/>
      <c r="D53" s="552"/>
      <c r="E53" s="552"/>
      <c r="F53" s="267" t="s">
        <v>11</v>
      </c>
      <c r="G53" s="268" t="s">
        <v>11</v>
      </c>
    </row>
    <row r="54" spans="2:7" ht="18" customHeight="1" x14ac:dyDescent="0.2">
      <c r="B54" s="581" t="s">
        <v>89</v>
      </c>
      <c r="C54" s="581"/>
      <c r="D54" s="581"/>
      <c r="E54" s="581"/>
      <c r="F54" s="270">
        <v>38.4</v>
      </c>
      <c r="G54" s="270">
        <v>11</v>
      </c>
    </row>
    <row r="55" spans="2:7" ht="18" customHeight="1" x14ac:dyDescent="0.2">
      <c r="B55" s="580" t="s">
        <v>92</v>
      </c>
      <c r="C55" s="580"/>
      <c r="D55" s="580"/>
      <c r="E55" s="580"/>
      <c r="F55" s="271">
        <v>16</v>
      </c>
      <c r="G55" s="271">
        <v>5.2</v>
      </c>
    </row>
    <row r="56" spans="2:7" ht="18" customHeight="1" x14ac:dyDescent="0.2">
      <c r="B56" s="580" t="s">
        <v>99</v>
      </c>
      <c r="C56" s="580"/>
      <c r="D56" s="580"/>
      <c r="E56" s="580"/>
      <c r="F56" s="272">
        <v>41.7</v>
      </c>
      <c r="G56" s="272">
        <v>15.5</v>
      </c>
    </row>
    <row r="57" spans="2:7" ht="18" customHeight="1" x14ac:dyDescent="0.2">
      <c r="B57" s="580" t="s">
        <v>100</v>
      </c>
      <c r="C57" s="580"/>
      <c r="D57" s="580"/>
      <c r="E57" s="580"/>
      <c r="F57" s="271">
        <v>29.7</v>
      </c>
      <c r="G57" s="271">
        <v>-3.1</v>
      </c>
    </row>
    <row r="58" spans="2:7" ht="18" customHeight="1" x14ac:dyDescent="0.2">
      <c r="B58" s="580" t="s">
        <v>101</v>
      </c>
      <c r="C58" s="580"/>
      <c r="D58" s="580"/>
      <c r="E58" s="580"/>
      <c r="F58" s="271">
        <v>132</v>
      </c>
      <c r="G58" s="271">
        <v>13.9</v>
      </c>
    </row>
    <row r="59" spans="2:7" ht="18" customHeight="1" x14ac:dyDescent="0.2">
      <c r="B59" s="580" t="s">
        <v>102</v>
      </c>
      <c r="C59" s="580"/>
      <c r="D59" s="580"/>
      <c r="E59" s="580"/>
      <c r="F59" s="271">
        <v>18.3</v>
      </c>
      <c r="G59" s="271">
        <v>3.4</v>
      </c>
    </row>
    <row r="60" spans="2:7" ht="18" customHeight="1" x14ac:dyDescent="0.2">
      <c r="B60" s="580" t="s">
        <v>103</v>
      </c>
      <c r="C60" s="580"/>
      <c r="D60" s="580"/>
      <c r="E60" s="580"/>
      <c r="F60" s="271">
        <v>13.2</v>
      </c>
      <c r="G60" s="271">
        <v>3.4</v>
      </c>
    </row>
    <row r="61" spans="2:7" ht="18" customHeight="1" x14ac:dyDescent="0.2">
      <c r="B61" s="580" t="s">
        <v>104</v>
      </c>
      <c r="C61" s="580"/>
      <c r="D61" s="580"/>
      <c r="E61" s="580"/>
      <c r="F61" s="271">
        <v>26.6</v>
      </c>
      <c r="G61" s="271">
        <v>17.100000000000001</v>
      </c>
    </row>
    <row r="62" spans="2:7" ht="18" customHeight="1" x14ac:dyDescent="0.2">
      <c r="B62" s="580" t="s">
        <v>105</v>
      </c>
      <c r="C62" s="580"/>
      <c r="D62" s="580"/>
      <c r="E62" s="580"/>
      <c r="F62" s="271">
        <v>17.7</v>
      </c>
      <c r="G62" s="271">
        <v>5.7</v>
      </c>
    </row>
    <row r="63" spans="2:7" ht="18" customHeight="1" x14ac:dyDescent="0.2">
      <c r="B63" s="580" t="s">
        <v>106</v>
      </c>
      <c r="C63" s="580"/>
      <c r="D63" s="580"/>
      <c r="E63" s="580"/>
      <c r="F63" s="271">
        <v>31</v>
      </c>
      <c r="G63" s="271">
        <v>5.9</v>
      </c>
    </row>
    <row r="64" spans="2:7" ht="18" customHeight="1" x14ac:dyDescent="0.2">
      <c r="B64" s="580" t="s">
        <v>107</v>
      </c>
      <c r="C64" s="580"/>
      <c r="D64" s="580"/>
      <c r="E64" s="580"/>
      <c r="F64" s="271">
        <v>29.6</v>
      </c>
      <c r="G64" s="271">
        <v>9.9</v>
      </c>
    </row>
    <row r="65" spans="1:16" ht="18" customHeight="1" x14ac:dyDescent="0.2">
      <c r="B65" s="580" t="s">
        <v>108</v>
      </c>
      <c r="C65" s="580"/>
      <c r="D65" s="580"/>
      <c r="E65" s="580"/>
      <c r="F65" s="271">
        <v>17.7</v>
      </c>
      <c r="G65" s="271">
        <v>7.3</v>
      </c>
    </row>
    <row r="66" spans="1:16" ht="18" customHeight="1" x14ac:dyDescent="0.2">
      <c r="B66" s="580" t="s">
        <v>109</v>
      </c>
      <c r="C66" s="580"/>
      <c r="D66" s="580"/>
      <c r="E66" s="580"/>
      <c r="F66" s="271">
        <v>11.5</v>
      </c>
      <c r="G66" s="271">
        <v>7.9</v>
      </c>
    </row>
    <row r="67" spans="1:16" ht="18" customHeight="1" x14ac:dyDescent="0.2">
      <c r="B67" s="580" t="s">
        <v>110</v>
      </c>
      <c r="C67" s="580"/>
      <c r="D67" s="580"/>
      <c r="E67" s="580"/>
      <c r="F67" s="271">
        <v>21.5</v>
      </c>
      <c r="G67" s="271">
        <v>3</v>
      </c>
    </row>
    <row r="68" spans="1:16" ht="18" customHeight="1" x14ac:dyDescent="0.2">
      <c r="B68" s="580" t="s">
        <v>111</v>
      </c>
      <c r="C68" s="580"/>
      <c r="D68" s="580"/>
      <c r="E68" s="580"/>
      <c r="F68" s="271">
        <v>9.5</v>
      </c>
      <c r="G68" s="271">
        <v>4.9000000000000004</v>
      </c>
    </row>
    <row r="69" spans="1:16" ht="18" customHeight="1" x14ac:dyDescent="0.2">
      <c r="B69" s="580" t="s">
        <v>112</v>
      </c>
      <c r="C69" s="580"/>
      <c r="D69" s="580"/>
      <c r="E69" s="580"/>
      <c r="F69" s="271">
        <v>9.3000000000000007</v>
      </c>
      <c r="G69" s="271">
        <v>3.6</v>
      </c>
    </row>
    <row r="70" spans="1:16" ht="18" customHeight="1" x14ac:dyDescent="0.2">
      <c r="B70" s="580" t="s">
        <v>113</v>
      </c>
      <c r="C70" s="580"/>
      <c r="D70" s="580"/>
      <c r="E70" s="580"/>
      <c r="F70" s="271">
        <v>4.5</v>
      </c>
      <c r="G70" s="271">
        <v>3</v>
      </c>
    </row>
    <row r="71" spans="1:16" ht="18" customHeight="1" x14ac:dyDescent="0.2">
      <c r="B71" s="580" t="s">
        <v>114</v>
      </c>
      <c r="C71" s="580"/>
      <c r="D71" s="580"/>
      <c r="E71" s="580"/>
      <c r="F71" s="271">
        <v>27.9</v>
      </c>
      <c r="G71" s="271">
        <v>8.4</v>
      </c>
    </row>
    <row r="72" spans="1:16" x14ac:dyDescent="0.2">
      <c r="B72" s="231" t="s">
        <v>20</v>
      </c>
    </row>
    <row r="74" spans="1:16" x14ac:dyDescent="0.2">
      <c r="A74" s="548"/>
      <c r="B74" s="548"/>
      <c r="C74" s="548"/>
      <c r="D74" s="548"/>
      <c r="E74" s="548"/>
      <c r="F74" s="548"/>
      <c r="G74" s="548"/>
      <c r="H74" s="548"/>
      <c r="I74" s="548"/>
      <c r="J74" s="548"/>
      <c r="K74" s="548"/>
      <c r="L74" s="548"/>
      <c r="M74" s="548"/>
      <c r="N74" s="548"/>
      <c r="O74" s="548"/>
      <c r="P74" s="548"/>
    </row>
    <row r="75" spans="1:16" x14ac:dyDescent="0.2">
      <c r="A75" s="548"/>
      <c r="B75" s="548"/>
      <c r="C75" s="548"/>
      <c r="D75" s="548"/>
      <c r="E75" s="548"/>
      <c r="F75" s="548"/>
      <c r="G75" s="548"/>
      <c r="H75" s="548"/>
      <c r="I75" s="548"/>
      <c r="J75" s="548"/>
      <c r="K75" s="548"/>
      <c r="L75" s="548"/>
      <c r="M75" s="548"/>
      <c r="N75" s="548"/>
      <c r="O75" s="548"/>
      <c r="P75" s="548"/>
    </row>
  </sheetData>
  <sheetProtection algorithmName="SHA-512" hashValue="cwvnqbQf8XkPtXT6Xx7sGhTwA4Cei5wmDmsRiS8rU35CNkei+CZSpWXm/OzzM8EUT3Racjb0OqrFwD7+7J/3Gg==" saltValue="FXD7ahwLoQlKJgfOIuSQSQ==" spinCount="100000" sheet="1" objects="1" scenarios="1" selectLockedCells="1" selectUnlockedCells="1"/>
  <mergeCells count="39">
    <mergeCell ref="B69:E69"/>
    <mergeCell ref="B60:E60"/>
    <mergeCell ref="B61:E61"/>
    <mergeCell ref="B64:E64"/>
    <mergeCell ref="B65:E65"/>
    <mergeCell ref="B67:E67"/>
    <mergeCell ref="B68:E68"/>
    <mergeCell ref="C39:D39"/>
    <mergeCell ref="C41:D41"/>
    <mergeCell ref="B57:E57"/>
    <mergeCell ref="B66:E66"/>
    <mergeCell ref="B62:E62"/>
    <mergeCell ref="B31:E32"/>
    <mergeCell ref="A2:P3"/>
    <mergeCell ref="B26:I29"/>
    <mergeCell ref="B34:B38"/>
    <mergeCell ref="C37:D37"/>
    <mergeCell ref="C36:D36"/>
    <mergeCell ref="C33:D33"/>
    <mergeCell ref="C34:D34"/>
    <mergeCell ref="C35:D35"/>
    <mergeCell ref="C38:D38"/>
    <mergeCell ref="L6:P38"/>
    <mergeCell ref="A74:P75"/>
    <mergeCell ref="F51:F52"/>
    <mergeCell ref="G51:G52"/>
    <mergeCell ref="C42:D42"/>
    <mergeCell ref="B39:B43"/>
    <mergeCell ref="C40:D40"/>
    <mergeCell ref="C43:D43"/>
    <mergeCell ref="B63:E63"/>
    <mergeCell ref="B51:E53"/>
    <mergeCell ref="B54:E54"/>
    <mergeCell ref="B55:E55"/>
    <mergeCell ref="B56:E56"/>
    <mergeCell ref="B58:E58"/>
    <mergeCell ref="B59:E59"/>
    <mergeCell ref="B71:E71"/>
    <mergeCell ref="B70:E70"/>
  </mergeCells>
  <conditionalFormatting sqref="F54:G54">
    <cfRule type="cellIs" dxfId="8367" priority="257" operator="lessThan">
      <formula>0</formula>
    </cfRule>
  </conditionalFormatting>
  <conditionalFormatting sqref="F54:G54">
    <cfRule type="cellIs" dxfId="8366" priority="256" operator="lessThan">
      <formula>0</formula>
    </cfRule>
  </conditionalFormatting>
  <conditionalFormatting sqref="F54:G54">
    <cfRule type="cellIs" dxfId="8365" priority="255" operator="lessThan">
      <formula>0</formula>
    </cfRule>
  </conditionalFormatting>
  <conditionalFormatting sqref="F54:G54">
    <cfRule type="cellIs" dxfId="8364" priority="253" operator="lessThan">
      <formula>0</formula>
    </cfRule>
  </conditionalFormatting>
  <conditionalFormatting sqref="F54:G54">
    <cfRule type="cellIs" dxfId="8363" priority="254" operator="lessThan">
      <formula>0</formula>
    </cfRule>
  </conditionalFormatting>
  <conditionalFormatting sqref="F54:G54">
    <cfRule type="cellIs" dxfId="8362" priority="252" operator="lessThan">
      <formula>0</formula>
    </cfRule>
  </conditionalFormatting>
  <conditionalFormatting sqref="F54:G54">
    <cfRule type="cellIs" dxfId="8361" priority="251" operator="lessThan">
      <formula>0</formula>
    </cfRule>
  </conditionalFormatting>
  <conditionalFormatting sqref="F54:G54">
    <cfRule type="cellIs" dxfId="8360" priority="250" operator="lessThan">
      <formula>0</formula>
    </cfRule>
  </conditionalFormatting>
  <conditionalFormatting sqref="F54:G54">
    <cfRule type="cellIs" dxfId="8359" priority="249" operator="lessThan">
      <formula>0</formula>
    </cfRule>
  </conditionalFormatting>
  <conditionalFormatting sqref="F54:G54">
    <cfRule type="cellIs" dxfId="8358" priority="248" operator="lessThan">
      <formula>0</formula>
    </cfRule>
  </conditionalFormatting>
  <conditionalFormatting sqref="F54:G54">
    <cfRule type="cellIs" dxfId="8357" priority="247" operator="lessThan">
      <formula>0</formula>
    </cfRule>
  </conditionalFormatting>
  <conditionalFormatting sqref="F54:G54">
    <cfRule type="cellIs" dxfId="8356" priority="244" operator="lessThan">
      <formula>0</formula>
    </cfRule>
  </conditionalFormatting>
  <conditionalFormatting sqref="F54:G54">
    <cfRule type="cellIs" dxfId="8355" priority="243" operator="lessThan">
      <formula>0</formula>
    </cfRule>
  </conditionalFormatting>
  <conditionalFormatting sqref="F54:G54">
    <cfRule type="cellIs" dxfId="8354" priority="246" operator="lessThan">
      <formula>0</formula>
    </cfRule>
  </conditionalFormatting>
  <conditionalFormatting sqref="F54:G54">
    <cfRule type="cellIs" dxfId="8353" priority="245" operator="lessThan">
      <formula>0</formula>
    </cfRule>
  </conditionalFormatting>
  <conditionalFormatting sqref="F54:G54">
    <cfRule type="cellIs" dxfId="8352" priority="242" operator="lessThan">
      <formula>0</formula>
    </cfRule>
  </conditionalFormatting>
  <conditionalFormatting sqref="F54:G54">
    <cfRule type="cellIs" dxfId="8351" priority="241" operator="lessThan">
      <formula>0</formula>
    </cfRule>
  </conditionalFormatting>
  <conditionalFormatting sqref="F54:G54">
    <cfRule type="cellIs" dxfId="8350" priority="240" operator="lessThan">
      <formula>0</formula>
    </cfRule>
  </conditionalFormatting>
  <conditionalFormatting sqref="F54:G54">
    <cfRule type="cellIs" dxfId="8349" priority="239" operator="lessThan">
      <formula>0</formula>
    </cfRule>
  </conditionalFormatting>
  <conditionalFormatting sqref="F54:G54">
    <cfRule type="cellIs" dxfId="8348" priority="238" operator="lessThan">
      <formula>0</formula>
    </cfRule>
  </conditionalFormatting>
  <conditionalFormatting sqref="F54:G54">
    <cfRule type="cellIs" dxfId="8347" priority="237" operator="lessThan">
      <formula>0</formula>
    </cfRule>
  </conditionalFormatting>
  <conditionalFormatting sqref="F54:G54">
    <cfRule type="cellIs" dxfId="8346" priority="236" operator="lessThan">
      <formula>0</formula>
    </cfRule>
  </conditionalFormatting>
  <conditionalFormatting sqref="F54:G54">
    <cfRule type="cellIs" dxfId="8345" priority="217" operator="lessThan">
      <formula>0</formula>
    </cfRule>
  </conditionalFormatting>
  <conditionalFormatting sqref="F54:G54">
    <cfRule type="cellIs" dxfId="8344" priority="215" operator="lessThan">
      <formula>0</formula>
    </cfRule>
  </conditionalFormatting>
  <conditionalFormatting sqref="F54:G54">
    <cfRule type="cellIs" dxfId="8343" priority="216" operator="lessThan">
      <formula>0</formula>
    </cfRule>
  </conditionalFormatting>
  <conditionalFormatting sqref="F54:G54">
    <cfRule type="cellIs" dxfId="8342" priority="214" operator="lessThan">
      <formula>0</formula>
    </cfRule>
  </conditionalFormatting>
  <conditionalFormatting sqref="F54:G54">
    <cfRule type="cellIs" dxfId="8341" priority="208" operator="lessThan">
      <formula>0</formula>
    </cfRule>
  </conditionalFormatting>
  <conditionalFormatting sqref="F54:G54">
    <cfRule type="cellIs" dxfId="8340" priority="206" operator="lessThan">
      <formula>0</formula>
    </cfRule>
  </conditionalFormatting>
  <conditionalFormatting sqref="F54:G54">
    <cfRule type="cellIs" dxfId="8339" priority="207" operator="lessThan">
      <formula>0</formula>
    </cfRule>
  </conditionalFormatting>
  <conditionalFormatting sqref="F54:G54">
    <cfRule type="cellIs" dxfId="8338" priority="205" operator="lessThan">
      <formula>0</formula>
    </cfRule>
  </conditionalFormatting>
  <conditionalFormatting sqref="F54:G54">
    <cfRule type="cellIs" dxfId="8337" priority="204" operator="lessThan">
      <formula>0</formula>
    </cfRule>
  </conditionalFormatting>
  <conditionalFormatting sqref="F54:G54">
    <cfRule type="cellIs" dxfId="8336" priority="203" operator="lessThan">
      <formula>0</formula>
    </cfRule>
  </conditionalFormatting>
  <conditionalFormatting sqref="F54:G54">
    <cfRule type="cellIs" dxfId="8335" priority="201" operator="lessThan">
      <formula>0</formula>
    </cfRule>
  </conditionalFormatting>
  <conditionalFormatting sqref="F54:G54">
    <cfRule type="cellIs" dxfId="8334" priority="202" operator="lessThan">
      <formula>0</formula>
    </cfRule>
  </conditionalFormatting>
  <conditionalFormatting sqref="F54:G54">
    <cfRule type="cellIs" dxfId="8333" priority="200" operator="lessThan">
      <formula>0</formula>
    </cfRule>
  </conditionalFormatting>
  <conditionalFormatting sqref="F54:G54">
    <cfRule type="cellIs" dxfId="8332" priority="199" operator="lessThan">
      <formula>0</formula>
    </cfRule>
  </conditionalFormatting>
  <conditionalFormatting sqref="F54:G54">
    <cfRule type="cellIs" dxfId="8331" priority="197" operator="lessThan">
      <formula>0</formula>
    </cfRule>
  </conditionalFormatting>
  <conditionalFormatting sqref="F54:G54">
    <cfRule type="cellIs" dxfId="8330" priority="198" operator="lessThan">
      <formula>0</formula>
    </cfRule>
  </conditionalFormatting>
  <conditionalFormatting sqref="F54:G54">
    <cfRule type="cellIs" dxfId="8329" priority="196" operator="lessThan">
      <formula>0</formula>
    </cfRule>
  </conditionalFormatting>
  <conditionalFormatting sqref="F54:G54">
    <cfRule type="cellIs" dxfId="8328" priority="195" operator="lessThan">
      <formula>0</formula>
    </cfRule>
  </conditionalFormatting>
  <conditionalFormatting sqref="F54:G54">
    <cfRule type="cellIs" dxfId="8327" priority="194" operator="lessThan">
      <formula>0</formula>
    </cfRule>
  </conditionalFormatting>
  <conditionalFormatting sqref="F54:G54">
    <cfRule type="cellIs" dxfId="8326" priority="235" operator="lessThan">
      <formula>0</formula>
    </cfRule>
  </conditionalFormatting>
  <conditionalFormatting sqref="F54:G54">
    <cfRule type="cellIs" dxfId="8325" priority="234" operator="lessThan">
      <formula>0</formula>
    </cfRule>
  </conditionalFormatting>
  <conditionalFormatting sqref="F54:G54">
    <cfRule type="cellIs" dxfId="8324" priority="233" operator="lessThan">
      <formula>0</formula>
    </cfRule>
  </conditionalFormatting>
  <conditionalFormatting sqref="F54:G54">
    <cfRule type="cellIs" dxfId="8323" priority="232" operator="lessThan">
      <formula>0</formula>
    </cfRule>
  </conditionalFormatting>
  <conditionalFormatting sqref="F54:G54">
    <cfRule type="cellIs" dxfId="8322" priority="231" operator="lessThan">
      <formula>0</formula>
    </cfRule>
  </conditionalFormatting>
  <conditionalFormatting sqref="F54:G54">
    <cfRule type="cellIs" dxfId="8321" priority="230" operator="lessThan">
      <formula>0</formula>
    </cfRule>
  </conditionalFormatting>
  <conditionalFormatting sqref="F54:G54">
    <cfRule type="cellIs" dxfId="8320" priority="229" operator="lessThan">
      <formula>0</formula>
    </cfRule>
  </conditionalFormatting>
  <conditionalFormatting sqref="F54:G54">
    <cfRule type="cellIs" dxfId="8319" priority="226" operator="lessThan">
      <formula>0</formula>
    </cfRule>
  </conditionalFormatting>
  <conditionalFormatting sqref="F54:G54">
    <cfRule type="cellIs" dxfId="8318" priority="225" operator="lessThan">
      <formula>0</formula>
    </cfRule>
  </conditionalFormatting>
  <conditionalFormatting sqref="F54:G54">
    <cfRule type="cellIs" dxfId="8317" priority="228" operator="lessThan">
      <formula>0</formula>
    </cfRule>
  </conditionalFormatting>
  <conditionalFormatting sqref="F54:G54">
    <cfRule type="cellIs" dxfId="8316" priority="227" operator="lessThan">
      <formula>0</formula>
    </cfRule>
  </conditionalFormatting>
  <conditionalFormatting sqref="F54:G54">
    <cfRule type="cellIs" dxfId="8315" priority="224" operator="lessThan">
      <formula>0</formula>
    </cfRule>
  </conditionalFormatting>
  <conditionalFormatting sqref="F54:G54">
    <cfRule type="cellIs" dxfId="8314" priority="223" operator="lessThan">
      <formula>0</formula>
    </cfRule>
  </conditionalFormatting>
  <conditionalFormatting sqref="F54:G54">
    <cfRule type="cellIs" dxfId="8313" priority="222" operator="lessThan">
      <formula>0</formula>
    </cfRule>
  </conditionalFormatting>
  <conditionalFormatting sqref="F54:G54">
    <cfRule type="cellIs" dxfId="8312" priority="221" operator="lessThan">
      <formula>0</formula>
    </cfRule>
  </conditionalFormatting>
  <conditionalFormatting sqref="F54:G54">
    <cfRule type="cellIs" dxfId="8311" priority="220" operator="lessThan">
      <formula>0</formula>
    </cfRule>
  </conditionalFormatting>
  <conditionalFormatting sqref="F54:G54">
    <cfRule type="cellIs" dxfId="8310" priority="219" operator="lessThan">
      <formula>0</formula>
    </cfRule>
  </conditionalFormatting>
  <conditionalFormatting sqref="F54:G54">
    <cfRule type="cellIs" dxfId="8309" priority="218" operator="lessThan">
      <formula>0</formula>
    </cfRule>
  </conditionalFormatting>
  <conditionalFormatting sqref="F54:G54">
    <cfRule type="cellIs" dxfId="8308" priority="213" operator="lessThan">
      <formula>0</formula>
    </cfRule>
  </conditionalFormatting>
  <conditionalFormatting sqref="F54:G54">
    <cfRule type="cellIs" dxfId="8307" priority="212" operator="lessThan">
      <formula>0</formula>
    </cfRule>
  </conditionalFormatting>
  <conditionalFormatting sqref="F54:G54">
    <cfRule type="cellIs" dxfId="8306" priority="210" operator="lessThan">
      <formula>0</formula>
    </cfRule>
  </conditionalFormatting>
  <conditionalFormatting sqref="F54:G54">
    <cfRule type="cellIs" dxfId="8305" priority="211" operator="lessThan">
      <formula>0</formula>
    </cfRule>
  </conditionalFormatting>
  <conditionalFormatting sqref="F54:G54">
    <cfRule type="cellIs" dxfId="8304" priority="209" operator="lessThan">
      <formula>0</formula>
    </cfRule>
  </conditionalFormatting>
  <conditionalFormatting sqref="E34:E43">
    <cfRule type="cellIs" dxfId="8303" priority="129" operator="lessThan">
      <formula>0</formula>
    </cfRule>
  </conditionalFormatting>
  <conditionalFormatting sqref="F55:G56 F58:G71">
    <cfRule type="cellIs" dxfId="8302" priority="128" operator="lessThan">
      <formula>0</formula>
    </cfRule>
  </conditionalFormatting>
  <conditionalFormatting sqref="F55:G56 F58:G71">
    <cfRule type="cellIs" dxfId="8301" priority="127" operator="lessThan">
      <formula>0</formula>
    </cfRule>
  </conditionalFormatting>
  <conditionalFormatting sqref="F55:G56 F58:G71">
    <cfRule type="cellIs" dxfId="8300" priority="125" operator="lessThan">
      <formula>0</formula>
    </cfRule>
  </conditionalFormatting>
  <conditionalFormatting sqref="F55:G56 F58:G71">
    <cfRule type="cellIs" dxfId="8299" priority="126" operator="lessThan">
      <formula>0</formula>
    </cfRule>
  </conditionalFormatting>
  <conditionalFormatting sqref="F55:G56 F58:G71">
    <cfRule type="cellIs" dxfId="8298" priority="124" operator="lessThan">
      <formula>0</formula>
    </cfRule>
  </conditionalFormatting>
  <conditionalFormatting sqref="F55:G56 F58:G71">
    <cfRule type="cellIs" dxfId="8297" priority="123" operator="lessThan">
      <formula>0</formula>
    </cfRule>
  </conditionalFormatting>
  <conditionalFormatting sqref="F55:G56 F58:G71">
    <cfRule type="cellIs" dxfId="8296" priority="122" operator="lessThan">
      <formula>0</formula>
    </cfRule>
  </conditionalFormatting>
  <conditionalFormatting sqref="F55:G56 F58:G71">
    <cfRule type="cellIs" dxfId="8295" priority="121" operator="lessThan">
      <formula>0</formula>
    </cfRule>
  </conditionalFormatting>
  <conditionalFormatting sqref="F55:G56 F58:G71">
    <cfRule type="cellIs" dxfId="8294" priority="120" operator="lessThan">
      <formula>0</formula>
    </cfRule>
  </conditionalFormatting>
  <conditionalFormatting sqref="F55:G56 F58:G71">
    <cfRule type="cellIs" dxfId="8293" priority="119" operator="lessThan">
      <formula>0</formula>
    </cfRule>
  </conditionalFormatting>
  <conditionalFormatting sqref="F55:G56 F58:G71">
    <cfRule type="cellIs" dxfId="8292" priority="116" operator="lessThan">
      <formula>0</formula>
    </cfRule>
  </conditionalFormatting>
  <conditionalFormatting sqref="F55:G56 F58:G71">
    <cfRule type="cellIs" dxfId="8291" priority="115" operator="lessThan">
      <formula>0</formula>
    </cfRule>
  </conditionalFormatting>
  <conditionalFormatting sqref="F55:G56 F58:G71">
    <cfRule type="cellIs" dxfId="8290" priority="118" operator="lessThan">
      <formula>0</formula>
    </cfRule>
  </conditionalFormatting>
  <conditionalFormatting sqref="F55:G56 F58:G71">
    <cfRule type="cellIs" dxfId="8289" priority="117" operator="lessThan">
      <formula>0</formula>
    </cfRule>
  </conditionalFormatting>
  <conditionalFormatting sqref="F55:G56 F58:G71">
    <cfRule type="cellIs" dxfId="8288" priority="114" operator="lessThan">
      <formula>0</formula>
    </cfRule>
  </conditionalFormatting>
  <conditionalFormatting sqref="F55:G56 F58:G71">
    <cfRule type="cellIs" dxfId="8287" priority="113" operator="lessThan">
      <formula>0</formula>
    </cfRule>
  </conditionalFormatting>
  <conditionalFormatting sqref="F55:G56 F58:G71">
    <cfRule type="cellIs" dxfId="8286" priority="112" operator="lessThan">
      <formula>0</formula>
    </cfRule>
  </conditionalFormatting>
  <conditionalFormatting sqref="F55:G56 F58:G71">
    <cfRule type="cellIs" dxfId="8285" priority="111" operator="lessThan">
      <formula>0</formula>
    </cfRule>
  </conditionalFormatting>
  <conditionalFormatting sqref="F55:G56 F58:G71">
    <cfRule type="cellIs" dxfId="8284" priority="110" operator="lessThan">
      <formula>0</formula>
    </cfRule>
  </conditionalFormatting>
  <conditionalFormatting sqref="F55:G56 F58:G71">
    <cfRule type="cellIs" dxfId="8283" priority="109" operator="lessThan">
      <formula>0</formula>
    </cfRule>
  </conditionalFormatting>
  <conditionalFormatting sqref="F55:G56 F58:G71">
    <cfRule type="cellIs" dxfId="8282" priority="108" operator="lessThan">
      <formula>0</formula>
    </cfRule>
  </conditionalFormatting>
  <conditionalFormatting sqref="F55:G56 F58:G71">
    <cfRule type="cellIs" dxfId="8281" priority="89" operator="lessThan">
      <formula>0</formula>
    </cfRule>
  </conditionalFormatting>
  <conditionalFormatting sqref="F55:G56 F58:G71">
    <cfRule type="cellIs" dxfId="8280" priority="87" operator="lessThan">
      <formula>0</formula>
    </cfRule>
  </conditionalFormatting>
  <conditionalFormatting sqref="F55:G56 F58:G71">
    <cfRule type="cellIs" dxfId="8279" priority="88" operator="lessThan">
      <formula>0</formula>
    </cfRule>
  </conditionalFormatting>
  <conditionalFormatting sqref="F55:G56 F58:G71">
    <cfRule type="cellIs" dxfId="8278" priority="86" operator="lessThan">
      <formula>0</formula>
    </cfRule>
  </conditionalFormatting>
  <conditionalFormatting sqref="F55:G56 F58:G71">
    <cfRule type="cellIs" dxfId="8277" priority="80" operator="lessThan">
      <formula>0</formula>
    </cfRule>
  </conditionalFormatting>
  <conditionalFormatting sqref="F55:G56 F58:G71">
    <cfRule type="cellIs" dxfId="8276" priority="78" operator="lessThan">
      <formula>0</formula>
    </cfRule>
  </conditionalFormatting>
  <conditionalFormatting sqref="F55:G56 F58:G71">
    <cfRule type="cellIs" dxfId="8275" priority="79" operator="lessThan">
      <formula>0</formula>
    </cfRule>
  </conditionalFormatting>
  <conditionalFormatting sqref="F55:G56 F58:G71">
    <cfRule type="cellIs" dxfId="8274" priority="77" operator="lessThan">
      <formula>0</formula>
    </cfRule>
  </conditionalFormatting>
  <conditionalFormatting sqref="F55:G56 F58:G71">
    <cfRule type="cellIs" dxfId="8273" priority="76" operator="lessThan">
      <formula>0</formula>
    </cfRule>
  </conditionalFormatting>
  <conditionalFormatting sqref="F55:G56 F58:G71">
    <cfRule type="cellIs" dxfId="8272" priority="75" operator="lessThan">
      <formula>0</formula>
    </cfRule>
  </conditionalFormatting>
  <conditionalFormatting sqref="F55:G56 F58:G71">
    <cfRule type="cellIs" dxfId="8271" priority="73" operator="lessThan">
      <formula>0</formula>
    </cfRule>
  </conditionalFormatting>
  <conditionalFormatting sqref="F55:G56 F58:G71">
    <cfRule type="cellIs" dxfId="8270" priority="74" operator="lessThan">
      <formula>0</formula>
    </cfRule>
  </conditionalFormatting>
  <conditionalFormatting sqref="F55:G56 F58:G71">
    <cfRule type="cellIs" dxfId="8269" priority="72" operator="lessThan">
      <formula>0</formula>
    </cfRule>
  </conditionalFormatting>
  <conditionalFormatting sqref="F55:G56 F58:G71">
    <cfRule type="cellIs" dxfId="8268" priority="71" operator="lessThan">
      <formula>0</formula>
    </cfRule>
  </conditionalFormatting>
  <conditionalFormatting sqref="F55:G56 F58:G71">
    <cfRule type="cellIs" dxfId="8267" priority="69" operator="lessThan">
      <formula>0</formula>
    </cfRule>
  </conditionalFormatting>
  <conditionalFormatting sqref="F55:G56 F58:G71">
    <cfRule type="cellIs" dxfId="8266" priority="70" operator="lessThan">
      <formula>0</formula>
    </cfRule>
  </conditionalFormatting>
  <conditionalFormatting sqref="F55:G56 F58:G71">
    <cfRule type="cellIs" dxfId="8265" priority="68" operator="lessThan">
      <formula>0</formula>
    </cfRule>
  </conditionalFormatting>
  <conditionalFormatting sqref="F55:G56 F58:G71">
    <cfRule type="cellIs" dxfId="8264" priority="67" operator="lessThan">
      <formula>0</formula>
    </cfRule>
  </conditionalFormatting>
  <conditionalFormatting sqref="F55:G56 F58:G71">
    <cfRule type="cellIs" dxfId="8263" priority="66" operator="lessThan">
      <formula>0</formula>
    </cfRule>
  </conditionalFormatting>
  <conditionalFormatting sqref="F55:G56 F58:G71">
    <cfRule type="cellIs" dxfId="8262" priority="107" operator="lessThan">
      <formula>0</formula>
    </cfRule>
  </conditionalFormatting>
  <conditionalFormatting sqref="F55:G56 F58:G71">
    <cfRule type="cellIs" dxfId="8261" priority="106" operator="lessThan">
      <formula>0</formula>
    </cfRule>
  </conditionalFormatting>
  <conditionalFormatting sqref="F55:G56 F58:G71">
    <cfRule type="cellIs" dxfId="8260" priority="105" operator="lessThan">
      <formula>0</formula>
    </cfRule>
  </conditionalFormatting>
  <conditionalFormatting sqref="F55:G56 F58:G71">
    <cfRule type="cellIs" dxfId="8259" priority="104" operator="lessThan">
      <formula>0</formula>
    </cfRule>
  </conditionalFormatting>
  <conditionalFormatting sqref="F55:G56 F58:G71">
    <cfRule type="cellIs" dxfId="8258" priority="103" operator="lessThan">
      <formula>0</formula>
    </cfRule>
  </conditionalFormatting>
  <conditionalFormatting sqref="F55:G56 F58:G71">
    <cfRule type="cellIs" dxfId="8257" priority="102" operator="lessThan">
      <formula>0</formula>
    </cfRule>
  </conditionalFormatting>
  <conditionalFormatting sqref="F55:G56 F58:G71">
    <cfRule type="cellIs" dxfId="8256" priority="101" operator="lessThan">
      <formula>0</formula>
    </cfRule>
  </conditionalFormatting>
  <conditionalFormatting sqref="F55:G56 F58:G71">
    <cfRule type="cellIs" dxfId="8255" priority="98" operator="lessThan">
      <formula>0</formula>
    </cfRule>
  </conditionalFormatting>
  <conditionalFormatting sqref="F55:G56 F58:G71">
    <cfRule type="cellIs" dxfId="8254" priority="97" operator="lessThan">
      <formula>0</formula>
    </cfRule>
  </conditionalFormatting>
  <conditionalFormatting sqref="F55:G56 F58:G71">
    <cfRule type="cellIs" dxfId="8253" priority="100" operator="lessThan">
      <formula>0</formula>
    </cfRule>
  </conditionalFormatting>
  <conditionalFormatting sqref="F55:G56 F58:G71">
    <cfRule type="cellIs" dxfId="8252" priority="99" operator="lessThan">
      <formula>0</formula>
    </cfRule>
  </conditionalFormatting>
  <conditionalFormatting sqref="F55:G56 F58:G71">
    <cfRule type="cellIs" dxfId="8251" priority="96" operator="lessThan">
      <formula>0</formula>
    </cfRule>
  </conditionalFormatting>
  <conditionalFormatting sqref="F55:G56 F58:G71">
    <cfRule type="cellIs" dxfId="8250" priority="95" operator="lessThan">
      <formula>0</formula>
    </cfRule>
  </conditionalFormatting>
  <conditionalFormatting sqref="F55:G56 F58:G71">
    <cfRule type="cellIs" dxfId="8249" priority="94" operator="lessThan">
      <formula>0</formula>
    </cfRule>
  </conditionalFormatting>
  <conditionalFormatting sqref="F55:G56 F58:G71">
    <cfRule type="cellIs" dxfId="8248" priority="93" operator="lessThan">
      <formula>0</formula>
    </cfRule>
  </conditionalFormatting>
  <conditionalFormatting sqref="F55:G56 F58:G71">
    <cfRule type="cellIs" dxfId="8247" priority="92" operator="lessThan">
      <formula>0</formula>
    </cfRule>
  </conditionalFormatting>
  <conditionalFormatting sqref="F55:G56 F58:G71">
    <cfRule type="cellIs" dxfId="8246" priority="91" operator="lessThan">
      <formula>0</formula>
    </cfRule>
  </conditionalFormatting>
  <conditionalFormatting sqref="F55:G56 F58:G71">
    <cfRule type="cellIs" dxfId="8245" priority="90" operator="lessThan">
      <formula>0</formula>
    </cfRule>
  </conditionalFormatting>
  <conditionalFormatting sqref="F55:G56 F58:G71">
    <cfRule type="cellIs" dxfId="8244" priority="85" operator="lessThan">
      <formula>0</formula>
    </cfRule>
  </conditionalFormatting>
  <conditionalFormatting sqref="F55:G56 F58:G71">
    <cfRule type="cellIs" dxfId="8243" priority="84" operator="lessThan">
      <formula>0</formula>
    </cfRule>
  </conditionalFormatting>
  <conditionalFormatting sqref="F55:G56 F58:G71">
    <cfRule type="cellIs" dxfId="8242" priority="82" operator="lessThan">
      <formula>0</formula>
    </cfRule>
  </conditionalFormatting>
  <conditionalFormatting sqref="F55:G56 F58:G71">
    <cfRule type="cellIs" dxfId="8241" priority="83" operator="lessThan">
      <formula>0</formula>
    </cfRule>
  </conditionalFormatting>
  <conditionalFormatting sqref="F55:G56 F58:G71">
    <cfRule type="cellIs" dxfId="8240" priority="81" operator="lessThan">
      <formula>0</formula>
    </cfRule>
  </conditionalFormatting>
  <conditionalFormatting sqref="F55:G56 F58:G71">
    <cfRule type="cellIs" dxfId="8239" priority="65" operator="lessThan">
      <formula>0</formula>
    </cfRule>
  </conditionalFormatting>
  <conditionalFormatting sqref="F57:G57">
    <cfRule type="cellIs" dxfId="8238" priority="64" operator="lessThan">
      <formula>0</formula>
    </cfRule>
  </conditionalFormatting>
  <conditionalFormatting sqref="F57:G57">
    <cfRule type="cellIs" dxfId="8237" priority="63" operator="lessThan">
      <formula>0</formula>
    </cfRule>
  </conditionalFormatting>
  <conditionalFormatting sqref="F57:G57">
    <cfRule type="cellIs" dxfId="8236" priority="61" operator="lessThan">
      <formula>0</formula>
    </cfRule>
  </conditionalFormatting>
  <conditionalFormatting sqref="F57:G57">
    <cfRule type="cellIs" dxfId="8235" priority="62" operator="lessThan">
      <formula>0</formula>
    </cfRule>
  </conditionalFormatting>
  <conditionalFormatting sqref="F57:G57">
    <cfRule type="cellIs" dxfId="8234" priority="60" operator="lessThan">
      <formula>0</formula>
    </cfRule>
  </conditionalFormatting>
  <conditionalFormatting sqref="F57:G57">
    <cfRule type="cellIs" dxfId="8233" priority="59" operator="lessThan">
      <formula>0</formula>
    </cfRule>
  </conditionalFormatting>
  <conditionalFormatting sqref="F57:G57">
    <cfRule type="cellIs" dxfId="8232" priority="58" operator="lessThan">
      <formula>0</formula>
    </cfRule>
  </conditionalFormatting>
  <conditionalFormatting sqref="F57:G57">
    <cfRule type="cellIs" dxfId="8231" priority="57" operator="lessThan">
      <formula>0</formula>
    </cfRule>
  </conditionalFormatting>
  <conditionalFormatting sqref="F57:G57">
    <cfRule type="cellIs" dxfId="8230" priority="56" operator="lessThan">
      <formula>0</formula>
    </cfRule>
  </conditionalFormatting>
  <conditionalFormatting sqref="F57:G57">
    <cfRule type="cellIs" dxfId="8229" priority="55" operator="lessThan">
      <formula>0</formula>
    </cfRule>
  </conditionalFormatting>
  <conditionalFormatting sqref="F57:G57">
    <cfRule type="cellIs" dxfId="8228" priority="52" operator="lessThan">
      <formula>0</formula>
    </cfRule>
  </conditionalFormatting>
  <conditionalFormatting sqref="F57:G57">
    <cfRule type="cellIs" dxfId="8227" priority="51" operator="lessThan">
      <formula>0</formula>
    </cfRule>
  </conditionalFormatting>
  <conditionalFormatting sqref="F57:G57">
    <cfRule type="cellIs" dxfId="8226" priority="54" operator="lessThan">
      <formula>0</formula>
    </cfRule>
  </conditionalFormatting>
  <conditionalFormatting sqref="F57:G57">
    <cfRule type="cellIs" dxfId="8225" priority="53" operator="lessThan">
      <formula>0</formula>
    </cfRule>
  </conditionalFormatting>
  <conditionalFormatting sqref="F57:G57">
    <cfRule type="cellIs" dxfId="8224" priority="50" operator="lessThan">
      <formula>0</formula>
    </cfRule>
  </conditionalFormatting>
  <conditionalFormatting sqref="F57:G57">
    <cfRule type="cellIs" dxfId="8223" priority="49" operator="lessThan">
      <formula>0</formula>
    </cfRule>
  </conditionalFormatting>
  <conditionalFormatting sqref="F57:G57">
    <cfRule type="cellIs" dxfId="8222" priority="48" operator="lessThan">
      <formula>0</formula>
    </cfRule>
  </conditionalFormatting>
  <conditionalFormatting sqref="F57:G57">
    <cfRule type="cellIs" dxfId="8221" priority="47" operator="lessThan">
      <formula>0</formula>
    </cfRule>
  </conditionalFormatting>
  <conditionalFormatting sqref="F57:G57">
    <cfRule type="cellIs" dxfId="8220" priority="46" operator="lessThan">
      <formula>0</formula>
    </cfRule>
  </conditionalFormatting>
  <conditionalFormatting sqref="F57:G57">
    <cfRule type="cellIs" dxfId="8219" priority="45" operator="lessThan">
      <formula>0</formula>
    </cfRule>
  </conditionalFormatting>
  <conditionalFormatting sqref="F57:G57">
    <cfRule type="cellIs" dxfId="8218" priority="44" operator="lessThan">
      <formula>0</formula>
    </cfRule>
  </conditionalFormatting>
  <conditionalFormatting sqref="F57:G57">
    <cfRule type="cellIs" dxfId="8217" priority="25" operator="lessThan">
      <formula>0</formula>
    </cfRule>
  </conditionalFormatting>
  <conditionalFormatting sqref="F57:G57">
    <cfRule type="cellIs" dxfId="8216" priority="23" operator="lessThan">
      <formula>0</formula>
    </cfRule>
  </conditionalFormatting>
  <conditionalFormatting sqref="F57:G57">
    <cfRule type="cellIs" dxfId="8215" priority="24" operator="lessThan">
      <formula>0</formula>
    </cfRule>
  </conditionalFormatting>
  <conditionalFormatting sqref="F57:G57">
    <cfRule type="cellIs" dxfId="8214" priority="22" operator="lessThan">
      <formula>0</formula>
    </cfRule>
  </conditionalFormatting>
  <conditionalFormatting sqref="F57:G57">
    <cfRule type="cellIs" dxfId="8213" priority="16" operator="lessThan">
      <formula>0</formula>
    </cfRule>
  </conditionalFormatting>
  <conditionalFormatting sqref="F57:G57">
    <cfRule type="cellIs" dxfId="8212" priority="14" operator="lessThan">
      <formula>0</formula>
    </cfRule>
  </conditionalFormatting>
  <conditionalFormatting sqref="F57:G57">
    <cfRule type="cellIs" dxfId="8211" priority="15" operator="lessThan">
      <formula>0</formula>
    </cfRule>
  </conditionalFormatting>
  <conditionalFormatting sqref="F57:G57">
    <cfRule type="cellIs" dxfId="8210" priority="13" operator="lessThan">
      <formula>0</formula>
    </cfRule>
  </conditionalFormatting>
  <conditionalFormatting sqref="F57:G57">
    <cfRule type="cellIs" dxfId="8209" priority="12" operator="lessThan">
      <formula>0</formula>
    </cfRule>
  </conditionalFormatting>
  <conditionalFormatting sqref="F57:G57">
    <cfRule type="cellIs" dxfId="8208" priority="11" operator="lessThan">
      <formula>0</formula>
    </cfRule>
  </conditionalFormatting>
  <conditionalFormatting sqref="F57:G57">
    <cfRule type="cellIs" dxfId="8207" priority="9" operator="lessThan">
      <formula>0</formula>
    </cfRule>
  </conditionalFormatting>
  <conditionalFormatting sqref="F57:G57">
    <cfRule type="cellIs" dxfId="8206" priority="10" operator="lessThan">
      <formula>0</formula>
    </cfRule>
  </conditionalFormatting>
  <conditionalFormatting sqref="F57:G57">
    <cfRule type="cellIs" dxfId="8205" priority="8" operator="lessThan">
      <formula>0</formula>
    </cfRule>
  </conditionalFormatting>
  <conditionalFormatting sqref="F57:G57">
    <cfRule type="cellIs" dxfId="8204" priority="7" operator="lessThan">
      <formula>0</formula>
    </cfRule>
  </conditionalFormatting>
  <conditionalFormatting sqref="F57:G57">
    <cfRule type="cellIs" dxfId="8203" priority="5" operator="lessThan">
      <formula>0</formula>
    </cfRule>
  </conditionalFormatting>
  <conditionalFormatting sqref="F57:G57">
    <cfRule type="cellIs" dxfId="8202" priority="6" operator="lessThan">
      <formula>0</formula>
    </cfRule>
  </conditionalFormatting>
  <conditionalFormatting sqref="F57:G57">
    <cfRule type="cellIs" dxfId="8201" priority="4" operator="lessThan">
      <formula>0</formula>
    </cfRule>
  </conditionalFormatting>
  <conditionalFormatting sqref="F57:G57">
    <cfRule type="cellIs" dxfId="8200" priority="3" operator="lessThan">
      <formula>0</formula>
    </cfRule>
  </conditionalFormatting>
  <conditionalFormatting sqref="F57:G57">
    <cfRule type="cellIs" dxfId="8199" priority="2" operator="lessThan">
      <formula>0</formula>
    </cfRule>
  </conditionalFormatting>
  <conditionalFormatting sqref="F57:G57">
    <cfRule type="cellIs" dxfId="8198" priority="43" operator="lessThan">
      <formula>0</formula>
    </cfRule>
  </conditionalFormatting>
  <conditionalFormatting sqref="F57:G57">
    <cfRule type="cellIs" dxfId="8197" priority="42" operator="lessThan">
      <formula>0</formula>
    </cfRule>
  </conditionalFormatting>
  <conditionalFormatting sqref="F57:G57">
    <cfRule type="cellIs" dxfId="8196" priority="41" operator="lessThan">
      <formula>0</formula>
    </cfRule>
  </conditionalFormatting>
  <conditionalFormatting sqref="F57:G57">
    <cfRule type="cellIs" dxfId="8195" priority="40" operator="lessThan">
      <formula>0</formula>
    </cfRule>
  </conditionalFormatting>
  <conditionalFormatting sqref="F57:G57">
    <cfRule type="cellIs" dxfId="8194" priority="39" operator="lessThan">
      <formula>0</formula>
    </cfRule>
  </conditionalFormatting>
  <conditionalFormatting sqref="F57:G57">
    <cfRule type="cellIs" dxfId="8193" priority="38" operator="lessThan">
      <formula>0</formula>
    </cfRule>
  </conditionalFormatting>
  <conditionalFormatting sqref="F57:G57">
    <cfRule type="cellIs" dxfId="8192" priority="37" operator="lessThan">
      <formula>0</formula>
    </cfRule>
  </conditionalFormatting>
  <conditionalFormatting sqref="F57:G57">
    <cfRule type="cellIs" dxfId="8191" priority="34" operator="lessThan">
      <formula>0</formula>
    </cfRule>
  </conditionalFormatting>
  <conditionalFormatting sqref="F57:G57">
    <cfRule type="cellIs" dxfId="8190" priority="33" operator="lessThan">
      <formula>0</formula>
    </cfRule>
  </conditionalFormatting>
  <conditionalFormatting sqref="F57:G57">
    <cfRule type="cellIs" dxfId="8189" priority="36" operator="lessThan">
      <formula>0</formula>
    </cfRule>
  </conditionalFormatting>
  <conditionalFormatting sqref="F57:G57">
    <cfRule type="cellIs" dxfId="8188" priority="35" operator="lessThan">
      <formula>0</formula>
    </cfRule>
  </conditionalFormatting>
  <conditionalFormatting sqref="F57:G57">
    <cfRule type="cellIs" dxfId="8187" priority="32" operator="lessThan">
      <formula>0</formula>
    </cfRule>
  </conditionalFormatting>
  <conditionalFormatting sqref="F57:G57">
    <cfRule type="cellIs" dxfId="8186" priority="31" operator="lessThan">
      <formula>0</formula>
    </cfRule>
  </conditionalFormatting>
  <conditionalFormatting sqref="F57:G57">
    <cfRule type="cellIs" dxfId="8185" priority="30" operator="lessThan">
      <formula>0</formula>
    </cfRule>
  </conditionalFormatting>
  <conditionalFormatting sqref="F57:G57">
    <cfRule type="cellIs" dxfId="8184" priority="29" operator="lessThan">
      <formula>0</formula>
    </cfRule>
  </conditionalFormatting>
  <conditionalFormatting sqref="F57:G57">
    <cfRule type="cellIs" dxfId="8183" priority="28" operator="lessThan">
      <formula>0</formula>
    </cfRule>
  </conditionalFormatting>
  <conditionalFormatting sqref="F57:G57">
    <cfRule type="cellIs" dxfId="8182" priority="27" operator="lessThan">
      <formula>0</formula>
    </cfRule>
  </conditionalFormatting>
  <conditionalFormatting sqref="F57:G57">
    <cfRule type="cellIs" dxfId="8181" priority="26" operator="lessThan">
      <formula>0</formula>
    </cfRule>
  </conditionalFormatting>
  <conditionalFormatting sqref="F57:G57">
    <cfRule type="cellIs" dxfId="8180" priority="21" operator="lessThan">
      <formula>0</formula>
    </cfRule>
  </conditionalFormatting>
  <conditionalFormatting sqref="F57:G57">
    <cfRule type="cellIs" dxfId="8179" priority="20" operator="lessThan">
      <formula>0</formula>
    </cfRule>
  </conditionalFormatting>
  <conditionalFormatting sqref="F57:G57">
    <cfRule type="cellIs" dxfId="8178" priority="18" operator="lessThan">
      <formula>0</formula>
    </cfRule>
  </conditionalFormatting>
  <conditionalFormatting sqref="F57:G57">
    <cfRule type="cellIs" dxfId="8177" priority="19" operator="lessThan">
      <formula>0</formula>
    </cfRule>
  </conditionalFormatting>
  <conditionalFormatting sqref="F57:G57">
    <cfRule type="cellIs" dxfId="8176" priority="17" operator="lessThan">
      <formula>0</formula>
    </cfRule>
  </conditionalFormatting>
  <conditionalFormatting sqref="F57:G57">
    <cfRule type="cellIs" dxfId="8175"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topLeftCell="A51" workbookViewId="0">
      <selection activeCell="C57" sqref="C57"/>
    </sheetView>
  </sheetViews>
  <sheetFormatPr baseColWidth="10" defaultColWidth="11.42578125" defaultRowHeight="15" x14ac:dyDescent="0.25"/>
  <cols>
    <col min="1" max="1" width="11.42578125" style="196"/>
    <col min="2" max="2" width="17.7109375" customWidth="1"/>
    <col min="3" max="3" width="11.42578125" customWidth="1"/>
  </cols>
  <sheetData>
    <row r="1" spans="1:3" ht="51" x14ac:dyDescent="0.25">
      <c r="B1" s="195" t="s">
        <v>89</v>
      </c>
      <c r="C1" s="195" t="s">
        <v>92</v>
      </c>
    </row>
    <row r="2" spans="1:3" x14ac:dyDescent="0.25">
      <c r="A2" s="197">
        <v>43101</v>
      </c>
      <c r="B2" s="186">
        <v>7.9386999999999999</v>
      </c>
      <c r="C2" s="186">
        <v>12.7098</v>
      </c>
    </row>
    <row r="3" spans="1:3" x14ac:dyDescent="0.25">
      <c r="A3" s="197">
        <v>43132</v>
      </c>
      <c r="B3" s="186">
        <v>5.8091999999999997</v>
      </c>
      <c r="C3" s="186">
        <v>8.4481000000000002</v>
      </c>
    </row>
    <row r="4" spans="1:3" x14ac:dyDescent="0.25">
      <c r="A4" s="197">
        <v>43160</v>
      </c>
      <c r="B4" s="186">
        <v>0.7006</v>
      </c>
      <c r="C4" s="186">
        <v>5.8103999999999996</v>
      </c>
    </row>
    <row r="5" spans="1:3" x14ac:dyDescent="0.25">
      <c r="A5" s="197">
        <v>43191</v>
      </c>
      <c r="B5" s="186">
        <v>4.7765000000000004</v>
      </c>
      <c r="C5" s="186">
        <v>16.448</v>
      </c>
    </row>
    <row r="6" spans="1:3" x14ac:dyDescent="0.25">
      <c r="A6" s="197">
        <v>43221</v>
      </c>
      <c r="B6" s="186">
        <v>8.8848000000000003</v>
      </c>
      <c r="C6" s="186">
        <v>7.8384999999999998</v>
      </c>
    </row>
    <row r="7" spans="1:3" x14ac:dyDescent="0.25">
      <c r="A7" s="197">
        <v>43252</v>
      </c>
      <c r="B7" s="186">
        <v>5.8842999999999996</v>
      </c>
      <c r="C7" s="186">
        <v>7.1173999999999999</v>
      </c>
    </row>
    <row r="8" spans="1:3" x14ac:dyDescent="0.25">
      <c r="A8" s="197">
        <v>43282</v>
      </c>
      <c r="B8" s="186">
        <v>2.3504</v>
      </c>
      <c r="C8" s="186">
        <v>8.2143999999999995</v>
      </c>
    </row>
    <row r="9" spans="1:3" x14ac:dyDescent="0.25">
      <c r="A9" s="197">
        <v>43313</v>
      </c>
      <c r="B9" s="186">
        <v>4.2925000000000004</v>
      </c>
      <c r="C9" s="186">
        <v>13.2348</v>
      </c>
    </row>
    <row r="10" spans="1:3" x14ac:dyDescent="0.25">
      <c r="A10" s="197">
        <v>43344</v>
      </c>
      <c r="B10" s="186">
        <v>11.760899999999999</v>
      </c>
      <c r="C10" s="186">
        <v>8.2090999999999994</v>
      </c>
    </row>
    <row r="11" spans="1:3" x14ac:dyDescent="0.25">
      <c r="A11" s="197">
        <v>43374</v>
      </c>
      <c r="B11" s="186">
        <v>13.799899999999999</v>
      </c>
      <c r="C11" s="186">
        <v>7.8997999999999999</v>
      </c>
    </row>
    <row r="12" spans="1:3" x14ac:dyDescent="0.25">
      <c r="A12" s="197">
        <v>43405</v>
      </c>
      <c r="B12" s="186">
        <v>12.9544</v>
      </c>
      <c r="C12" s="186">
        <v>6.4401999999999999</v>
      </c>
    </row>
    <row r="13" spans="1:3" ht="15.75" thickBot="1" x14ac:dyDescent="0.3">
      <c r="A13" s="198">
        <v>43435</v>
      </c>
      <c r="B13" s="189">
        <v>12.8073</v>
      </c>
      <c r="C13" s="189">
        <v>8.4239999999999995</v>
      </c>
    </row>
    <row r="14" spans="1:3" x14ac:dyDescent="0.25">
      <c r="A14" s="199">
        <v>43466</v>
      </c>
      <c r="B14" s="190">
        <v>10.919700000000001</v>
      </c>
      <c r="C14" s="190">
        <v>5.5873999999999997</v>
      </c>
    </row>
    <row r="15" spans="1:3" x14ac:dyDescent="0.25">
      <c r="A15" s="197">
        <v>43497</v>
      </c>
      <c r="B15" s="186">
        <v>10.4049</v>
      </c>
      <c r="C15" s="186">
        <v>12.1784</v>
      </c>
    </row>
    <row r="16" spans="1:3" x14ac:dyDescent="0.25">
      <c r="A16" s="197">
        <v>43525</v>
      </c>
      <c r="B16" s="186">
        <v>9.2257999999999996</v>
      </c>
      <c r="C16" s="186">
        <v>7.7276999999999996</v>
      </c>
    </row>
    <row r="17" spans="1:7" x14ac:dyDescent="0.25">
      <c r="A17" s="197">
        <v>43556</v>
      </c>
      <c r="B17" s="186">
        <v>11.2766</v>
      </c>
      <c r="C17" s="186">
        <v>9.9185999999999996</v>
      </c>
    </row>
    <row r="18" spans="1:7" x14ac:dyDescent="0.25">
      <c r="A18" s="197">
        <v>43586</v>
      </c>
      <c r="B18" s="186">
        <v>8.8430999999999997</v>
      </c>
      <c r="C18" s="186">
        <v>12.9726</v>
      </c>
    </row>
    <row r="19" spans="1:7" x14ac:dyDescent="0.25">
      <c r="A19" s="197">
        <v>43617</v>
      </c>
      <c r="B19" s="186">
        <v>6.7763</v>
      </c>
      <c r="C19" s="186">
        <v>5.8609</v>
      </c>
    </row>
    <row r="20" spans="1:7" x14ac:dyDescent="0.25">
      <c r="A20" s="197">
        <v>43647</v>
      </c>
      <c r="B20" s="186">
        <v>13.9945</v>
      </c>
      <c r="C20" s="186">
        <v>13.412599999999999</v>
      </c>
    </row>
    <row r="21" spans="1:7" x14ac:dyDescent="0.25">
      <c r="A21" s="197">
        <v>43678</v>
      </c>
      <c r="B21" s="186">
        <v>12.6761</v>
      </c>
      <c r="C21" s="186">
        <v>7.8479999999999999</v>
      </c>
    </row>
    <row r="22" spans="1:7" x14ac:dyDescent="0.25">
      <c r="A22" s="197">
        <v>43709</v>
      </c>
      <c r="B22" s="186">
        <v>11.4796</v>
      </c>
      <c r="C22" s="186">
        <v>9.7044999999999995</v>
      </c>
    </row>
    <row r="23" spans="1:7" x14ac:dyDescent="0.25">
      <c r="A23" s="197">
        <v>43739</v>
      </c>
      <c r="B23" s="186">
        <v>8.9320000000000004</v>
      </c>
      <c r="C23" s="186">
        <v>11.112500000000001</v>
      </c>
    </row>
    <row r="24" spans="1:7" x14ac:dyDescent="0.25">
      <c r="A24" s="197">
        <v>43770</v>
      </c>
      <c r="B24" s="186">
        <v>4.8295000000000003</v>
      </c>
      <c r="C24" s="186">
        <v>11.588699999999999</v>
      </c>
    </row>
    <row r="25" spans="1:7" ht="15.75" thickBot="1" x14ac:dyDescent="0.3">
      <c r="A25" s="198">
        <v>43800</v>
      </c>
      <c r="B25" s="189">
        <v>5.2915000000000001</v>
      </c>
      <c r="C25" s="189">
        <v>10.0358</v>
      </c>
      <c r="F25" s="588"/>
      <c r="G25" s="588"/>
    </row>
    <row r="26" spans="1:7" x14ac:dyDescent="0.25">
      <c r="A26" s="199">
        <v>43831</v>
      </c>
      <c r="B26" s="191">
        <v>5.2916876428426747</v>
      </c>
      <c r="C26" s="191">
        <v>6.8819966182250454</v>
      </c>
      <c r="F26" s="137"/>
      <c r="G26" s="137"/>
    </row>
    <row r="27" spans="1:7" x14ac:dyDescent="0.25">
      <c r="A27" s="197">
        <v>43862</v>
      </c>
      <c r="B27" s="187">
        <v>13.528326827805429</v>
      </c>
      <c r="C27" s="187">
        <v>6.6935400723040743</v>
      </c>
      <c r="F27" s="137"/>
      <c r="G27" s="137"/>
    </row>
    <row r="28" spans="1:7" x14ac:dyDescent="0.25">
      <c r="A28" s="197">
        <v>43891</v>
      </c>
      <c r="B28" s="187">
        <v>6.8293017897007076</v>
      </c>
      <c r="C28" s="187">
        <v>-6.7268506212812724</v>
      </c>
      <c r="F28" s="137"/>
      <c r="G28" s="137"/>
    </row>
    <row r="29" spans="1:7" x14ac:dyDescent="0.25">
      <c r="A29" s="197">
        <v>43922</v>
      </c>
      <c r="B29" s="187">
        <v>-19.009767879823173</v>
      </c>
      <c r="C29" s="187">
        <v>-27.75004147291132</v>
      </c>
      <c r="F29" s="137"/>
      <c r="G29" s="137"/>
    </row>
    <row r="30" spans="1:7" x14ac:dyDescent="0.25">
      <c r="A30" s="197">
        <v>43952</v>
      </c>
      <c r="B30" s="187">
        <v>-23.513534914512533</v>
      </c>
      <c r="C30" s="187">
        <v>-5.9985545072364914</v>
      </c>
      <c r="F30" s="137"/>
      <c r="G30" s="137"/>
    </row>
    <row r="31" spans="1:7" x14ac:dyDescent="0.25">
      <c r="A31" s="197">
        <v>43983</v>
      </c>
      <c r="B31" s="187">
        <v>-25.570824127962538</v>
      </c>
      <c r="C31" s="187">
        <v>15.004185127862769</v>
      </c>
      <c r="F31" s="137"/>
      <c r="G31" s="137"/>
    </row>
    <row r="32" spans="1:7" x14ac:dyDescent="0.25">
      <c r="A32" s="197">
        <v>44013</v>
      </c>
      <c r="B32" s="187">
        <v>-27.257573668603996</v>
      </c>
      <c r="C32" s="187">
        <v>17.409059438483524</v>
      </c>
    </row>
    <row r="33" spans="1:13" x14ac:dyDescent="0.25">
      <c r="A33" s="197">
        <v>44044</v>
      </c>
      <c r="B33" s="187">
        <v>-27.346765312551696</v>
      </c>
      <c r="C33" s="187">
        <v>8.3710944471904156</v>
      </c>
    </row>
    <row r="34" spans="1:13" x14ac:dyDescent="0.25">
      <c r="A34" s="197">
        <v>44075</v>
      </c>
      <c r="B34" s="187">
        <v>-20.325883177052035</v>
      </c>
      <c r="C34" s="187">
        <v>13.877548279557899</v>
      </c>
    </row>
    <row r="35" spans="1:13" x14ac:dyDescent="0.25">
      <c r="A35" s="197">
        <v>44105</v>
      </c>
      <c r="B35" s="187">
        <v>-17.797015286715961</v>
      </c>
      <c r="C35" s="187">
        <v>10.000926677775837</v>
      </c>
      <c r="M35" t="s">
        <v>13</v>
      </c>
    </row>
    <row r="36" spans="1:13" x14ac:dyDescent="0.25">
      <c r="A36" s="197">
        <v>44136</v>
      </c>
      <c r="B36" s="187">
        <v>-14.041896182942949</v>
      </c>
      <c r="C36" s="187">
        <v>11.75983664771212</v>
      </c>
    </row>
    <row r="37" spans="1:13" ht="15.75" thickBot="1" x14ac:dyDescent="0.3">
      <c r="A37" s="198">
        <v>44166</v>
      </c>
      <c r="B37" s="192">
        <v>-17.411680377553878</v>
      </c>
      <c r="C37" s="192">
        <v>20.455731624737197</v>
      </c>
    </row>
    <row r="38" spans="1:13" x14ac:dyDescent="0.25">
      <c r="A38" s="199">
        <v>44197</v>
      </c>
      <c r="B38" s="193">
        <v>-12.086153922681191</v>
      </c>
      <c r="C38" s="193">
        <v>12.883866553995006</v>
      </c>
    </row>
    <row r="39" spans="1:13" x14ac:dyDescent="0.25">
      <c r="A39" s="197">
        <v>44228</v>
      </c>
      <c r="B39" s="188">
        <v>-14.032226597768656</v>
      </c>
      <c r="C39" s="188">
        <v>7.8195233381189695</v>
      </c>
    </row>
    <row r="40" spans="1:13" x14ac:dyDescent="0.25">
      <c r="A40" s="197">
        <v>44256</v>
      </c>
      <c r="B40" s="188">
        <v>-2.6090731312561957</v>
      </c>
      <c r="C40" s="188">
        <v>35.952534438581068</v>
      </c>
    </row>
    <row r="41" spans="1:13" x14ac:dyDescent="0.25">
      <c r="A41" s="197">
        <v>44287</v>
      </c>
      <c r="B41" s="188">
        <v>23.011185240226965</v>
      </c>
      <c r="C41" s="188">
        <v>77.12244332436893</v>
      </c>
    </row>
    <row r="42" spans="1:13" x14ac:dyDescent="0.25">
      <c r="A42" s="197">
        <v>44317</v>
      </c>
      <c r="B42" s="188">
        <v>32.643449536395735</v>
      </c>
      <c r="C42" s="188">
        <v>9.062592989128305</v>
      </c>
    </row>
    <row r="43" spans="1:13" x14ac:dyDescent="0.25">
      <c r="A43" s="197">
        <v>44348</v>
      </c>
      <c r="B43" s="188">
        <v>60.479103306220793</v>
      </c>
      <c r="C43" s="188">
        <v>8.6491288847368963</v>
      </c>
    </row>
    <row r="44" spans="1:13" x14ac:dyDescent="0.25">
      <c r="A44" s="197">
        <v>44378</v>
      </c>
      <c r="B44" s="188">
        <v>59.848991834255344</v>
      </c>
      <c r="C44" s="188">
        <v>3.4342238356264545</v>
      </c>
    </row>
    <row r="45" spans="1:13" x14ac:dyDescent="0.25">
      <c r="A45" s="197">
        <v>44409</v>
      </c>
      <c r="B45" s="188">
        <v>51.280611195760599</v>
      </c>
      <c r="C45" s="188">
        <v>15.038412682002189</v>
      </c>
    </row>
    <row r="46" spans="1:13" x14ac:dyDescent="0.25">
      <c r="A46" s="197">
        <v>44440</v>
      </c>
      <c r="B46" s="188">
        <v>50.352636576056568</v>
      </c>
      <c r="C46" s="188">
        <v>10.207284813064675</v>
      </c>
    </row>
    <row r="47" spans="1:13" x14ac:dyDescent="0.25">
      <c r="A47" s="197">
        <v>44470</v>
      </c>
      <c r="B47" s="188">
        <v>42.362122437778993</v>
      </c>
      <c r="C47" s="188">
        <v>11.687258992754778</v>
      </c>
    </row>
    <row r="48" spans="1:13" x14ac:dyDescent="0.25">
      <c r="A48" s="197">
        <v>44501</v>
      </c>
      <c r="B48" s="188">
        <v>53.272189769939217</v>
      </c>
      <c r="C48" s="188">
        <v>20.119331345865604</v>
      </c>
    </row>
    <row r="49" spans="1:3" ht="15.75" thickBot="1" x14ac:dyDescent="0.3">
      <c r="A49" s="198">
        <v>44531</v>
      </c>
      <c r="B49" s="194">
        <v>54.741057024517744</v>
      </c>
      <c r="C49" s="194">
        <v>16.172643045037077</v>
      </c>
    </row>
    <row r="50" spans="1:3" x14ac:dyDescent="0.25">
      <c r="A50" s="199">
        <v>44562</v>
      </c>
      <c r="B50" s="186">
        <v>55.614434114001909</v>
      </c>
      <c r="C50" s="186">
        <v>12.555989851951693</v>
      </c>
    </row>
    <row r="51" spans="1:3" x14ac:dyDescent="0.25">
      <c r="A51" s="197">
        <v>44593</v>
      </c>
      <c r="B51" s="186">
        <v>48.022668033365903</v>
      </c>
      <c r="C51" s="186">
        <v>11.84151093864925</v>
      </c>
    </row>
    <row r="52" spans="1:3" x14ac:dyDescent="0.25">
      <c r="A52" s="197">
        <v>44621</v>
      </c>
      <c r="B52" s="186">
        <v>45.294696059815607</v>
      </c>
      <c r="C52" s="186">
        <v>14.092733870513825</v>
      </c>
    </row>
    <row r="53" spans="1:3" x14ac:dyDescent="0.25">
      <c r="A53" s="197">
        <v>44652</v>
      </c>
      <c r="B53" s="186">
        <v>38</v>
      </c>
      <c r="C53" s="186">
        <v>14.8</v>
      </c>
    </row>
    <row r="54" spans="1:3" x14ac:dyDescent="0.25">
      <c r="A54" s="197">
        <v>44682</v>
      </c>
      <c r="B54" s="186">
        <v>44.9</v>
      </c>
      <c r="C54" s="186">
        <v>24.2</v>
      </c>
    </row>
    <row r="55" spans="1:3" x14ac:dyDescent="0.25">
      <c r="A55" s="197">
        <v>44713</v>
      </c>
      <c r="B55" s="186">
        <v>18.5</v>
      </c>
      <c r="C55" s="186">
        <v>25.9</v>
      </c>
    </row>
    <row r="56" spans="1:3" x14ac:dyDescent="0.25">
      <c r="A56" s="197">
        <v>44743</v>
      </c>
      <c r="B56" s="186">
        <v>27.9</v>
      </c>
      <c r="C56" s="186">
        <v>9</v>
      </c>
    </row>
    <row r="57" spans="1:3" x14ac:dyDescent="0.25">
      <c r="A57" s="197">
        <v>44774</v>
      </c>
      <c r="B57" s="186"/>
      <c r="C57" s="186"/>
    </row>
    <row r="58" spans="1:3" x14ac:dyDescent="0.25">
      <c r="A58" s="197">
        <v>44805</v>
      </c>
      <c r="B58" s="186"/>
      <c r="C58" s="186"/>
    </row>
    <row r="59" spans="1:3" x14ac:dyDescent="0.25">
      <c r="A59" s="197">
        <v>44835</v>
      </c>
      <c r="B59" s="186"/>
      <c r="C59" s="186"/>
    </row>
    <row r="60" spans="1:3" x14ac:dyDescent="0.25">
      <c r="A60" s="197">
        <v>44866</v>
      </c>
      <c r="B60" s="186"/>
      <c r="C60" s="186"/>
    </row>
    <row r="61" spans="1:3" ht="15.75" thickBot="1" x14ac:dyDescent="0.3">
      <c r="A61" s="198">
        <v>44896</v>
      </c>
      <c r="B61" s="189"/>
      <c r="C61" s="189"/>
    </row>
    <row r="62" spans="1:3" x14ac:dyDescent="0.25">
      <c r="A62" s="199">
        <v>44927</v>
      </c>
      <c r="B62" s="190"/>
      <c r="C62" s="190"/>
    </row>
    <row r="63" spans="1:3" x14ac:dyDescent="0.25">
      <c r="A63" s="197">
        <v>44958</v>
      </c>
      <c r="B63" s="186"/>
      <c r="C63" s="186"/>
    </row>
    <row r="64" spans="1:3" x14ac:dyDescent="0.25">
      <c r="A64" s="197">
        <v>44986</v>
      </c>
      <c r="B64" s="186"/>
      <c r="C64" s="186"/>
    </row>
    <row r="65" spans="1:3" x14ac:dyDescent="0.25">
      <c r="A65" s="197">
        <v>45017</v>
      </c>
      <c r="B65" s="186"/>
      <c r="C65" s="186"/>
    </row>
    <row r="66" spans="1:3" x14ac:dyDescent="0.25">
      <c r="A66" s="197">
        <v>45047</v>
      </c>
      <c r="B66" s="186"/>
      <c r="C66" s="186"/>
    </row>
    <row r="67" spans="1:3" x14ac:dyDescent="0.25">
      <c r="A67" s="197">
        <v>45078</v>
      </c>
      <c r="B67" s="186"/>
      <c r="C67" s="186"/>
    </row>
    <row r="68" spans="1:3" x14ac:dyDescent="0.25">
      <c r="A68" s="197">
        <v>45108</v>
      </c>
      <c r="B68" s="186"/>
      <c r="C68" s="186"/>
    </row>
    <row r="69" spans="1:3" x14ac:dyDescent="0.25">
      <c r="A69" s="197">
        <v>45139</v>
      </c>
      <c r="B69" s="186"/>
      <c r="C69" s="186"/>
    </row>
    <row r="70" spans="1:3" x14ac:dyDescent="0.25">
      <c r="A70" s="197">
        <v>45170</v>
      </c>
      <c r="B70" s="186"/>
      <c r="C70" s="186"/>
    </row>
    <row r="71" spans="1:3" x14ac:dyDescent="0.25">
      <c r="A71" s="197">
        <v>45200</v>
      </c>
      <c r="B71" s="186"/>
      <c r="C71" s="186"/>
    </row>
    <row r="72" spans="1:3" x14ac:dyDescent="0.25">
      <c r="A72" s="197">
        <v>45231</v>
      </c>
      <c r="B72" s="186"/>
      <c r="C72" s="186"/>
    </row>
    <row r="73" spans="1:3" ht="15.75" thickBot="1" x14ac:dyDescent="0.3">
      <c r="A73" s="198">
        <v>45261</v>
      </c>
      <c r="B73" s="189"/>
      <c r="C73" s="189"/>
    </row>
    <row r="74" spans="1:3" x14ac:dyDescent="0.25">
      <c r="A74" s="199">
        <v>45292</v>
      </c>
      <c r="B74" s="191"/>
      <c r="C74" s="191"/>
    </row>
    <row r="75" spans="1:3" x14ac:dyDescent="0.25">
      <c r="A75" s="197">
        <v>45323</v>
      </c>
      <c r="B75" s="187"/>
      <c r="C75" s="187"/>
    </row>
    <row r="76" spans="1:3" x14ac:dyDescent="0.25">
      <c r="A76" s="197">
        <v>45352</v>
      </c>
      <c r="B76" s="187"/>
      <c r="C76" s="187"/>
    </row>
    <row r="77" spans="1:3" x14ac:dyDescent="0.25">
      <c r="A77" s="197">
        <v>45383</v>
      </c>
      <c r="B77" s="187"/>
      <c r="C77" s="187"/>
    </row>
    <row r="78" spans="1:3" x14ac:dyDescent="0.25">
      <c r="A78" s="197">
        <v>45413</v>
      </c>
      <c r="B78" s="187"/>
      <c r="C78" s="187"/>
    </row>
    <row r="79" spans="1:3" x14ac:dyDescent="0.25">
      <c r="A79" s="197">
        <v>45444</v>
      </c>
      <c r="B79" s="187"/>
      <c r="C79" s="187"/>
    </row>
    <row r="80" spans="1:3" x14ac:dyDescent="0.25">
      <c r="A80" s="197">
        <v>45474</v>
      </c>
      <c r="B80" s="187"/>
      <c r="C80" s="187"/>
    </row>
    <row r="81" spans="1:3" x14ac:dyDescent="0.25">
      <c r="A81" s="197">
        <v>45505</v>
      </c>
      <c r="B81" s="187"/>
      <c r="C81" s="187"/>
    </row>
    <row r="82" spans="1:3" x14ac:dyDescent="0.25">
      <c r="A82" s="197">
        <v>45536</v>
      </c>
      <c r="B82" s="187"/>
      <c r="C82" s="187"/>
    </row>
    <row r="83" spans="1:3" x14ac:dyDescent="0.25">
      <c r="A83" s="197">
        <v>45566</v>
      </c>
      <c r="B83" s="187"/>
      <c r="C83" s="187"/>
    </row>
    <row r="84" spans="1:3" x14ac:dyDescent="0.25">
      <c r="A84" s="197">
        <v>45597</v>
      </c>
      <c r="B84" s="187"/>
      <c r="C84" s="187"/>
    </row>
    <row r="85" spans="1:3" ht="15.75" thickBot="1" x14ac:dyDescent="0.3">
      <c r="A85" s="198">
        <v>45627</v>
      </c>
      <c r="B85" s="192"/>
      <c r="C85" s="192"/>
    </row>
    <row r="86" spans="1:3" x14ac:dyDescent="0.25">
      <c r="A86" s="199"/>
      <c r="B86" s="193"/>
      <c r="C86" s="193"/>
    </row>
    <row r="87" spans="1:3" x14ac:dyDescent="0.25">
      <c r="A87" s="197"/>
      <c r="B87" s="188"/>
      <c r="C87" s="188"/>
    </row>
    <row r="88" spans="1:3" x14ac:dyDescent="0.25">
      <c r="A88" s="197"/>
      <c r="B88" s="188"/>
      <c r="C88" s="188"/>
    </row>
    <row r="89" spans="1:3" x14ac:dyDescent="0.25">
      <c r="A89" s="197"/>
      <c r="B89" s="188"/>
      <c r="C89" s="188"/>
    </row>
    <row r="90" spans="1:3" x14ac:dyDescent="0.25">
      <c r="A90" s="197"/>
      <c r="B90" s="188"/>
      <c r="C90" s="188"/>
    </row>
    <row r="91" spans="1:3" x14ac:dyDescent="0.25">
      <c r="A91" s="197"/>
      <c r="B91" s="188"/>
      <c r="C91" s="188"/>
    </row>
    <row r="92" spans="1:3" x14ac:dyDescent="0.25">
      <c r="A92" s="197"/>
      <c r="B92" s="188"/>
      <c r="C92" s="188"/>
    </row>
    <row r="93" spans="1:3" x14ac:dyDescent="0.25">
      <c r="A93" s="197"/>
      <c r="B93" s="188"/>
      <c r="C93" s="188"/>
    </row>
    <row r="94" spans="1:3" x14ac:dyDescent="0.25">
      <c r="A94" s="197"/>
      <c r="B94" s="188"/>
      <c r="C94" s="188"/>
    </row>
    <row r="95" spans="1:3" x14ac:dyDescent="0.25">
      <c r="A95" s="197"/>
      <c r="B95" s="188"/>
      <c r="C95" s="188"/>
    </row>
    <row r="96" spans="1:3" x14ac:dyDescent="0.25">
      <c r="A96" s="197"/>
      <c r="B96" s="188"/>
      <c r="C96" s="188"/>
    </row>
    <row r="97" spans="1:3" ht="15.75" thickBot="1" x14ac:dyDescent="0.3">
      <c r="A97" s="200"/>
      <c r="B97" s="194"/>
      <c r="C97" s="194"/>
    </row>
  </sheetData>
  <mergeCells count="1">
    <mergeCell ref="F25:G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93"/>
  <sheetViews>
    <sheetView showGridLines="0" zoomScale="90" zoomScaleNormal="90" workbookViewId="0">
      <selection activeCell="I46" sqref="I46"/>
    </sheetView>
  </sheetViews>
  <sheetFormatPr baseColWidth="10" defaultColWidth="11.42578125" defaultRowHeight="14.25" x14ac:dyDescent="0.2"/>
  <cols>
    <col min="1" max="1" width="1.28515625" style="217" customWidth="1"/>
    <col min="2" max="2" width="27.42578125" style="217" customWidth="1"/>
    <col min="3" max="5" width="11.140625" style="217" customWidth="1"/>
    <col min="6" max="6" width="13.42578125" style="217" customWidth="1"/>
    <col min="7" max="13" width="8.7109375" style="217" customWidth="1"/>
    <col min="14" max="14" width="12.85546875" style="217" customWidth="1"/>
    <col min="15" max="15" width="22.7109375" style="217" bestFit="1" customWidth="1"/>
    <col min="16" max="16" width="15.140625" style="217" customWidth="1"/>
    <col min="17" max="17" width="17.28515625" style="217" customWidth="1"/>
    <col min="18" max="16384" width="11.42578125" style="217"/>
  </cols>
  <sheetData>
    <row r="1" spans="1:17" ht="15" customHeight="1" x14ac:dyDescent="0.2">
      <c r="A1" s="613" t="s">
        <v>162</v>
      </c>
      <c r="B1" s="614"/>
      <c r="C1" s="614"/>
      <c r="D1" s="614"/>
      <c r="E1" s="614"/>
      <c r="F1" s="614"/>
      <c r="G1" s="614"/>
      <c r="H1" s="614"/>
      <c r="I1" s="614"/>
      <c r="J1" s="614"/>
      <c r="K1" s="614"/>
      <c r="L1" s="614"/>
      <c r="M1" s="614"/>
      <c r="N1" s="614"/>
      <c r="O1" s="614"/>
      <c r="P1" s="614"/>
      <c r="Q1" s="615"/>
    </row>
    <row r="2" spans="1:17" ht="15" customHeight="1" x14ac:dyDescent="0.2">
      <c r="A2" s="616"/>
      <c r="B2" s="548"/>
      <c r="C2" s="548"/>
      <c r="D2" s="548"/>
      <c r="E2" s="548"/>
      <c r="F2" s="548"/>
      <c r="G2" s="548"/>
      <c r="H2" s="548"/>
      <c r="I2" s="548"/>
      <c r="J2" s="548"/>
      <c r="K2" s="548"/>
      <c r="L2" s="548"/>
      <c r="M2" s="548"/>
      <c r="N2" s="548"/>
      <c r="O2" s="548"/>
      <c r="P2" s="548"/>
      <c r="Q2" s="617"/>
    </row>
    <row r="3" spans="1:17" x14ac:dyDescent="0.2">
      <c r="B3" s="219"/>
      <c r="N3" s="220" t="s">
        <v>4</v>
      </c>
      <c r="P3" s="273" t="s">
        <v>997</v>
      </c>
    </row>
    <row r="4" spans="1:17" x14ac:dyDescent="0.2">
      <c r="B4" s="223"/>
      <c r="M4" s="220"/>
      <c r="N4" s="220"/>
      <c r="O4" s="220"/>
      <c r="P4" s="220"/>
    </row>
    <row r="5" spans="1:17" ht="15" customHeight="1" x14ac:dyDescent="0.2">
      <c r="B5" s="223"/>
      <c r="M5" s="220"/>
      <c r="N5" s="220"/>
      <c r="O5" s="220"/>
      <c r="P5" s="220"/>
    </row>
    <row r="6" spans="1:17" ht="15" customHeight="1" x14ac:dyDescent="0.2">
      <c r="B6" s="223"/>
      <c r="M6" s="596" t="s">
        <v>998</v>
      </c>
      <c r="N6" s="596"/>
      <c r="O6" s="596">
        <v>2022</v>
      </c>
      <c r="P6" s="605" t="s">
        <v>906</v>
      </c>
      <c r="Q6" s="618" t="s">
        <v>163</v>
      </c>
    </row>
    <row r="7" spans="1:17" ht="16.5" customHeight="1" thickBot="1" x14ac:dyDescent="0.25">
      <c r="B7" s="223"/>
      <c r="M7" s="597"/>
      <c r="N7" s="597"/>
      <c r="O7" s="597"/>
      <c r="P7" s="606"/>
      <c r="Q7" s="619"/>
    </row>
    <row r="8" spans="1:17" ht="14.25" customHeight="1" x14ac:dyDescent="0.2">
      <c r="B8" s="223"/>
      <c r="M8" s="602" t="s">
        <v>164</v>
      </c>
      <c r="N8" s="602"/>
      <c r="O8" s="620">
        <f>+O10+O12+O14+O16</f>
        <v>34561.1</v>
      </c>
      <c r="P8" s="607">
        <v>0.59799999999999998</v>
      </c>
      <c r="Q8" s="592">
        <f>+Q10+Q12+Q14+Q16</f>
        <v>1</v>
      </c>
    </row>
    <row r="9" spans="1:17" ht="17.45" customHeight="1" x14ac:dyDescent="0.2">
      <c r="B9" s="223"/>
      <c r="M9" s="603"/>
      <c r="N9" s="603"/>
      <c r="O9" s="621"/>
      <c r="P9" s="608"/>
      <c r="Q9" s="593"/>
    </row>
    <row r="10" spans="1:17" ht="17.45" customHeight="1" x14ac:dyDescent="0.2">
      <c r="B10" s="223"/>
      <c r="M10" s="600" t="s">
        <v>165</v>
      </c>
      <c r="N10" s="600"/>
      <c r="O10" s="611">
        <v>19742.5</v>
      </c>
      <c r="P10" s="598">
        <v>0.98799999999999999</v>
      </c>
      <c r="Q10" s="590">
        <f>+O10/$O$8</f>
        <v>0.57123471185812957</v>
      </c>
    </row>
    <row r="11" spans="1:17" ht="15" customHeight="1" x14ac:dyDescent="0.2">
      <c r="B11" s="223"/>
      <c r="M11" s="601"/>
      <c r="N11" s="601"/>
      <c r="O11" s="612"/>
      <c r="P11" s="599"/>
      <c r="Q11" s="591"/>
    </row>
    <row r="12" spans="1:17" ht="15" customHeight="1" x14ac:dyDescent="0.2">
      <c r="B12" s="223"/>
      <c r="M12" s="600" t="s">
        <v>166</v>
      </c>
      <c r="N12" s="600"/>
      <c r="O12" s="611">
        <v>6071.8</v>
      </c>
      <c r="P12" s="598">
        <v>0.30199999999999999</v>
      </c>
      <c r="Q12" s="590">
        <f>+O12/$O$8</f>
        <v>0.1756830656431653</v>
      </c>
    </row>
    <row r="13" spans="1:17" ht="15" customHeight="1" x14ac:dyDescent="0.2">
      <c r="B13" s="223"/>
      <c r="M13" s="601"/>
      <c r="N13" s="601"/>
      <c r="O13" s="612"/>
      <c r="P13" s="599"/>
      <c r="Q13" s="591"/>
    </row>
    <row r="14" spans="1:17" ht="15" customHeight="1" x14ac:dyDescent="0.2">
      <c r="B14" s="223"/>
      <c r="M14" s="600" t="s">
        <v>167</v>
      </c>
      <c r="N14" s="600"/>
      <c r="O14" s="611">
        <v>7070.1</v>
      </c>
      <c r="P14" s="598">
        <v>0.35099999999999998</v>
      </c>
      <c r="Q14" s="590">
        <f>+O14/$O$8</f>
        <v>0.20456814163901035</v>
      </c>
    </row>
    <row r="15" spans="1:17" ht="15" customHeight="1" x14ac:dyDescent="0.2">
      <c r="B15" s="223"/>
      <c r="M15" s="601"/>
      <c r="N15" s="601"/>
      <c r="O15" s="612"/>
      <c r="P15" s="599"/>
      <c r="Q15" s="591"/>
    </row>
    <row r="16" spans="1:17" ht="15" customHeight="1" x14ac:dyDescent="0.2">
      <c r="B16" s="223"/>
      <c r="M16" s="600" t="s">
        <v>168</v>
      </c>
      <c r="N16" s="600"/>
      <c r="O16" s="611">
        <v>1676.7</v>
      </c>
      <c r="P16" s="598">
        <v>-7.2999999999999995E-2</v>
      </c>
      <c r="Q16" s="590">
        <f>+O16/$O$8</f>
        <v>4.8514080859694865E-2</v>
      </c>
    </row>
    <row r="17" spans="2:17" ht="15" customHeight="1" x14ac:dyDescent="0.2">
      <c r="B17" s="223"/>
      <c r="M17" s="601"/>
      <c r="N17" s="601"/>
      <c r="O17" s="612"/>
      <c r="P17" s="599"/>
      <c r="Q17" s="591"/>
    </row>
    <row r="18" spans="2:17" x14ac:dyDescent="0.2">
      <c r="B18" s="223"/>
      <c r="M18" s="231" t="s">
        <v>169</v>
      </c>
      <c r="N18" s="220"/>
      <c r="O18" s="220"/>
      <c r="P18" s="220"/>
    </row>
    <row r="19" spans="2:17" ht="5.25" customHeight="1" x14ac:dyDescent="0.2">
      <c r="B19" s="223"/>
      <c r="M19" s="246"/>
      <c r="N19" s="274"/>
      <c r="O19" s="274"/>
      <c r="P19" s="274"/>
      <c r="Q19" s="274"/>
    </row>
    <row r="20" spans="2:17" ht="27" customHeight="1" x14ac:dyDescent="0.2">
      <c r="B20" s="223"/>
      <c r="M20" s="604" t="s">
        <v>1000</v>
      </c>
      <c r="N20" s="604"/>
      <c r="O20" s="604"/>
      <c r="P20" s="604"/>
      <c r="Q20" s="604"/>
    </row>
    <row r="21" spans="2:17" ht="27" customHeight="1" x14ac:dyDescent="0.2">
      <c r="B21" s="223"/>
      <c r="M21" s="604"/>
      <c r="N21" s="604"/>
      <c r="O21" s="604"/>
      <c r="P21" s="604"/>
      <c r="Q21" s="604"/>
    </row>
    <row r="22" spans="2:17" ht="27" customHeight="1" x14ac:dyDescent="0.2">
      <c r="B22" s="223"/>
      <c r="M22" s="604"/>
      <c r="N22" s="604"/>
      <c r="O22" s="604"/>
      <c r="P22" s="604"/>
      <c r="Q22" s="604"/>
    </row>
    <row r="23" spans="2:17" ht="31.5" customHeight="1" x14ac:dyDescent="0.2">
      <c r="B23" s="223"/>
      <c r="M23" s="604"/>
      <c r="N23" s="604"/>
      <c r="O23" s="604"/>
      <c r="P23" s="604"/>
      <c r="Q23" s="604"/>
    </row>
    <row r="24" spans="2:17" ht="27" customHeight="1" x14ac:dyDescent="0.2">
      <c r="M24" s="604"/>
      <c r="N24" s="604"/>
      <c r="O24" s="604"/>
      <c r="P24" s="604"/>
      <c r="Q24" s="604"/>
    </row>
    <row r="25" spans="2:17" ht="27" customHeight="1" x14ac:dyDescent="0.2">
      <c r="B25" s="275" t="s">
        <v>170</v>
      </c>
      <c r="C25" s="276"/>
      <c r="D25" s="276"/>
      <c r="E25" s="276"/>
      <c r="F25" s="276"/>
      <c r="G25" s="276"/>
      <c r="H25" s="276"/>
      <c r="I25" s="276"/>
      <c r="J25" s="276"/>
      <c r="M25" s="604"/>
      <c r="N25" s="604"/>
      <c r="O25" s="604"/>
      <c r="P25" s="604"/>
      <c r="Q25" s="604"/>
    </row>
    <row r="26" spans="2:17" ht="35.25" customHeight="1" x14ac:dyDescent="0.2">
      <c r="B26" s="277"/>
      <c r="C26" s="276"/>
      <c r="D26" s="276"/>
      <c r="E26" s="276"/>
      <c r="F26" s="276"/>
      <c r="G26" s="276"/>
      <c r="H26" s="276"/>
      <c r="I26" s="276"/>
      <c r="J26" s="276"/>
      <c r="M26" s="604"/>
      <c r="N26" s="604"/>
      <c r="O26" s="604"/>
      <c r="P26" s="604"/>
      <c r="Q26" s="604"/>
    </row>
    <row r="27" spans="2:17" ht="27" customHeight="1" x14ac:dyDescent="0.2">
      <c r="B27" s="277"/>
      <c r="C27" s="276"/>
      <c r="D27" s="276"/>
      <c r="E27" s="276"/>
      <c r="F27" s="276"/>
      <c r="G27" s="276"/>
      <c r="H27" s="276"/>
      <c r="I27" s="276"/>
      <c r="J27" s="276"/>
      <c r="M27" s="604"/>
      <c r="N27" s="604"/>
      <c r="O27" s="604"/>
      <c r="P27" s="604"/>
      <c r="Q27" s="604"/>
    </row>
    <row r="28" spans="2:17" ht="27" customHeight="1" x14ac:dyDescent="0.2">
      <c r="B28" s="276"/>
      <c r="C28" s="276"/>
      <c r="D28" s="276"/>
      <c r="E28" s="276"/>
      <c r="F28" s="276"/>
      <c r="G28" s="276"/>
      <c r="H28" s="276"/>
      <c r="I28" s="276"/>
      <c r="J28" s="276"/>
      <c r="M28" s="604"/>
      <c r="N28" s="604"/>
      <c r="O28" s="604"/>
      <c r="P28" s="604"/>
      <c r="Q28" s="604"/>
    </row>
    <row r="29" spans="2:17" ht="27" customHeight="1" x14ac:dyDescent="0.2">
      <c r="B29" s="276"/>
      <c r="C29" s="276"/>
      <c r="D29" s="276"/>
      <c r="E29" s="276"/>
      <c r="F29" s="276"/>
      <c r="G29" s="276"/>
      <c r="H29" s="276"/>
      <c r="I29" s="276"/>
      <c r="J29" s="276"/>
      <c r="M29" s="604"/>
      <c r="N29" s="604"/>
      <c r="O29" s="604"/>
      <c r="P29" s="604"/>
      <c r="Q29" s="604"/>
    </row>
    <row r="30" spans="2:17" ht="27" customHeight="1" x14ac:dyDescent="0.2">
      <c r="B30" s="276"/>
      <c r="C30" s="276"/>
      <c r="D30" s="276"/>
      <c r="E30" s="276"/>
      <c r="F30" s="276"/>
      <c r="G30" s="276"/>
      <c r="H30" s="276"/>
      <c r="I30" s="276"/>
      <c r="J30" s="276"/>
      <c r="M30" s="604"/>
      <c r="N30" s="604"/>
      <c r="O30" s="604"/>
      <c r="P30" s="604"/>
      <c r="Q30" s="604"/>
    </row>
    <row r="31" spans="2:17" ht="27" customHeight="1" x14ac:dyDescent="0.2">
      <c r="B31" s="589"/>
      <c r="C31" s="589"/>
      <c r="D31" s="589"/>
      <c r="E31" s="589"/>
      <c r="F31" s="589"/>
      <c r="G31" s="589"/>
      <c r="H31" s="276"/>
      <c r="I31" s="276"/>
      <c r="J31" s="276"/>
      <c r="M31" s="604"/>
      <c r="N31" s="604"/>
      <c r="O31" s="604"/>
      <c r="P31" s="604"/>
      <c r="Q31" s="604"/>
    </row>
    <row r="32" spans="2:17" ht="33.75" customHeight="1" x14ac:dyDescent="0.2">
      <c r="B32" s="589"/>
      <c r="C32" s="589"/>
      <c r="D32" s="589"/>
      <c r="E32" s="589"/>
      <c r="F32" s="589"/>
      <c r="G32" s="589"/>
      <c r="H32" s="276"/>
      <c r="I32" s="276"/>
      <c r="J32" s="276"/>
      <c r="M32" s="604"/>
      <c r="N32" s="604"/>
      <c r="O32" s="604"/>
      <c r="P32" s="604"/>
      <c r="Q32" s="604"/>
    </row>
    <row r="33" spans="2:17" ht="48" customHeight="1" x14ac:dyDescent="0.2">
      <c r="B33" s="276"/>
      <c r="C33" s="276"/>
      <c r="D33" s="276"/>
      <c r="E33" s="276"/>
      <c r="F33" s="276"/>
      <c r="G33" s="276"/>
      <c r="H33" s="276"/>
      <c r="I33" s="276"/>
      <c r="J33" s="276"/>
      <c r="K33" s="278"/>
      <c r="M33" s="604"/>
      <c r="N33" s="604"/>
      <c r="O33" s="604"/>
      <c r="P33" s="604"/>
      <c r="Q33" s="604"/>
    </row>
    <row r="34" spans="2:17" ht="16.5" customHeight="1" x14ac:dyDescent="0.2">
      <c r="B34" s="223"/>
    </row>
    <row r="35" spans="2:17" ht="25.5" customHeight="1" x14ac:dyDescent="0.2">
      <c r="B35" s="223"/>
      <c r="M35" s="596" t="s">
        <v>999</v>
      </c>
      <c r="N35" s="596"/>
      <c r="O35" s="596">
        <v>2022</v>
      </c>
      <c r="P35" s="605" t="s">
        <v>906</v>
      </c>
      <c r="Q35" s="605" t="s">
        <v>163</v>
      </c>
    </row>
    <row r="36" spans="2:17" ht="25.5" customHeight="1" thickBot="1" x14ac:dyDescent="0.25">
      <c r="B36" s="223"/>
      <c r="M36" s="597"/>
      <c r="N36" s="597"/>
      <c r="O36" s="597"/>
      <c r="P36" s="606"/>
      <c r="Q36" s="606"/>
    </row>
    <row r="37" spans="2:17" ht="15" customHeight="1" x14ac:dyDescent="0.2">
      <c r="B37" s="223"/>
      <c r="M37" s="602" t="s">
        <v>164</v>
      </c>
      <c r="N37" s="602"/>
      <c r="O37" s="609">
        <f>+O39+O41+O43+O45</f>
        <v>61380614.483429998</v>
      </c>
      <c r="P37" s="607">
        <v>8.5999999999999993E-2</v>
      </c>
      <c r="Q37" s="592">
        <f>+Q39+Q41+Q43+Q45</f>
        <v>1</v>
      </c>
    </row>
    <row r="38" spans="2:17" ht="15" customHeight="1" x14ac:dyDescent="0.2">
      <c r="B38" s="223"/>
      <c r="M38" s="603"/>
      <c r="N38" s="603"/>
      <c r="O38" s="610"/>
      <c r="P38" s="608"/>
      <c r="Q38" s="593"/>
    </row>
    <row r="39" spans="2:17" ht="23.45" customHeight="1" x14ac:dyDescent="0.2">
      <c r="B39" s="223"/>
      <c r="M39" s="600" t="s">
        <v>165</v>
      </c>
      <c r="N39" s="600"/>
      <c r="O39" s="594">
        <v>56097506.3288</v>
      </c>
      <c r="P39" s="598">
        <v>8.7999999999999995E-2</v>
      </c>
      <c r="Q39" s="590">
        <f>+O39/$O$37</f>
        <v>0.91392871838948109</v>
      </c>
    </row>
    <row r="40" spans="2:17" ht="23.45" customHeight="1" x14ac:dyDescent="0.2">
      <c r="B40" s="223"/>
      <c r="M40" s="601"/>
      <c r="N40" s="601"/>
      <c r="O40" s="595"/>
      <c r="P40" s="599"/>
      <c r="Q40" s="591"/>
    </row>
    <row r="41" spans="2:17" ht="15" customHeight="1" x14ac:dyDescent="0.2">
      <c r="B41" s="223"/>
      <c r="M41" s="600" t="s">
        <v>167</v>
      </c>
      <c r="N41" s="600"/>
      <c r="O41" s="594">
        <v>3421665.3461100012</v>
      </c>
      <c r="P41" s="598">
        <v>5.8000000000000003E-2</v>
      </c>
      <c r="Q41" s="590">
        <f>+O41/$O$37</f>
        <v>5.574504874065242E-2</v>
      </c>
    </row>
    <row r="42" spans="2:17" ht="15" customHeight="1" x14ac:dyDescent="0.2">
      <c r="B42" s="223"/>
      <c r="M42" s="601"/>
      <c r="N42" s="601"/>
      <c r="O42" s="595"/>
      <c r="P42" s="599"/>
      <c r="Q42" s="591"/>
    </row>
    <row r="43" spans="2:17" ht="15" customHeight="1" x14ac:dyDescent="0.2">
      <c r="B43" s="277" t="s">
        <v>171</v>
      </c>
      <c r="M43" s="600" t="s">
        <v>166</v>
      </c>
      <c r="N43" s="600"/>
      <c r="O43" s="594">
        <v>1859662.27152</v>
      </c>
      <c r="P43" s="598">
        <v>9.0999999999999998E-2</v>
      </c>
      <c r="Q43" s="590">
        <f>+O43/$O$37</f>
        <v>3.029722473733177E-2</v>
      </c>
    </row>
    <row r="44" spans="2:17" ht="15" customHeight="1" x14ac:dyDescent="0.2">
      <c r="B44" s="223"/>
      <c r="M44" s="601"/>
      <c r="N44" s="601"/>
      <c r="O44" s="595"/>
      <c r="P44" s="599"/>
      <c r="Q44" s="591"/>
    </row>
    <row r="45" spans="2:17" ht="15" customHeight="1" x14ac:dyDescent="0.2">
      <c r="B45" s="223"/>
      <c r="L45" s="220"/>
      <c r="M45" s="600" t="s">
        <v>168</v>
      </c>
      <c r="N45" s="600"/>
      <c r="O45" s="594">
        <v>1780.5369999999996</v>
      </c>
      <c r="P45" s="598">
        <v>-0.11</v>
      </c>
      <c r="Q45" s="590">
        <f>+O45/$O$37</f>
        <v>2.9008132534754348E-5</v>
      </c>
    </row>
    <row r="46" spans="2:17" ht="15" customHeight="1" x14ac:dyDescent="0.2">
      <c r="B46" s="223"/>
      <c r="M46" s="601"/>
      <c r="N46" s="601"/>
      <c r="O46" s="595"/>
      <c r="P46" s="599"/>
      <c r="Q46" s="591"/>
    </row>
    <row r="47" spans="2:17" x14ac:dyDescent="0.2">
      <c r="B47" s="223"/>
      <c r="M47" s="220"/>
      <c r="N47" s="220"/>
      <c r="O47" s="220"/>
      <c r="P47" s="220"/>
    </row>
    <row r="48" spans="2:17" x14ac:dyDescent="0.2">
      <c r="M48" s="220"/>
      <c r="N48" s="220"/>
      <c r="O48" s="220"/>
      <c r="P48" s="220"/>
    </row>
    <row r="49" spans="13:16" x14ac:dyDescent="0.2">
      <c r="M49" s="220"/>
      <c r="N49" s="220"/>
      <c r="O49" s="220"/>
      <c r="P49" s="220"/>
    </row>
    <row r="50" spans="13:16" x14ac:dyDescent="0.2">
      <c r="M50" s="220"/>
      <c r="N50" s="220"/>
      <c r="O50" s="220"/>
      <c r="P50" s="220"/>
    </row>
    <row r="56" spans="13:16" ht="15" customHeight="1" x14ac:dyDescent="0.2"/>
    <row r="57" spans="13:16" ht="15" customHeight="1" x14ac:dyDescent="0.2"/>
    <row r="66" spans="2:6" ht="15" customHeight="1" x14ac:dyDescent="0.2"/>
    <row r="67" spans="2:6" ht="15" customHeight="1" x14ac:dyDescent="0.2"/>
    <row r="68" spans="2:6" ht="15" customHeight="1" x14ac:dyDescent="0.2">
      <c r="B68" s="279"/>
      <c r="F68" s="280"/>
    </row>
    <row r="69" spans="2:6" ht="15" customHeight="1" x14ac:dyDescent="0.2"/>
    <row r="92" spans="1:17" x14ac:dyDescent="0.2">
      <c r="A92" s="548"/>
      <c r="B92" s="548"/>
      <c r="C92" s="548"/>
      <c r="D92" s="548"/>
      <c r="E92" s="548"/>
      <c r="F92" s="548"/>
      <c r="G92" s="548"/>
      <c r="H92" s="548"/>
      <c r="I92" s="548"/>
      <c r="J92" s="548"/>
      <c r="K92" s="548"/>
      <c r="L92" s="548"/>
      <c r="M92" s="548"/>
      <c r="N92" s="548"/>
      <c r="O92" s="548"/>
      <c r="P92" s="548"/>
      <c r="Q92" s="548"/>
    </row>
    <row r="93" spans="1:17" x14ac:dyDescent="0.2">
      <c r="A93" s="548"/>
      <c r="B93" s="548"/>
      <c r="C93" s="548"/>
      <c r="D93" s="548"/>
      <c r="E93" s="548"/>
      <c r="F93" s="548"/>
      <c r="G93" s="548"/>
      <c r="H93" s="548"/>
      <c r="I93" s="548"/>
      <c r="J93" s="548"/>
      <c r="K93" s="548"/>
      <c r="L93" s="548"/>
      <c r="M93" s="548"/>
      <c r="N93" s="548"/>
      <c r="O93" s="548"/>
      <c r="P93" s="548"/>
      <c r="Q93" s="548"/>
    </row>
  </sheetData>
  <sheetProtection algorithmName="SHA-512" hashValue="PhVkixjf/em9iFN5GoajPgPIALFlwyKJKec21sfRU+aYSY5KO/srdeUUTCm1OHTBmINv5tcVwK5FYuZEiwzv9w==" saltValue="PakKIUu+dDOBa9EQRv3awA==" spinCount="100000" sheet="1" objects="1" scenarios="1" selectLockedCells="1" selectUnlockedCells="1"/>
  <mergeCells count="52">
    <mergeCell ref="Q43:Q44"/>
    <mergeCell ref="Q45:Q46"/>
    <mergeCell ref="A1:Q2"/>
    <mergeCell ref="M6:N7"/>
    <mergeCell ref="M8:N9"/>
    <mergeCell ref="M10:N11"/>
    <mergeCell ref="M12:N13"/>
    <mergeCell ref="O6:O7"/>
    <mergeCell ref="P6:P7"/>
    <mergeCell ref="Q6:Q7"/>
    <mergeCell ref="O8:O9"/>
    <mergeCell ref="P8:P9"/>
    <mergeCell ref="Q8:Q9"/>
    <mergeCell ref="M16:N17"/>
    <mergeCell ref="M14:N15"/>
    <mergeCell ref="O10:O11"/>
    <mergeCell ref="P10:P11"/>
    <mergeCell ref="Q10:Q11"/>
    <mergeCell ref="O12:O13"/>
    <mergeCell ref="P12:P13"/>
    <mergeCell ref="Q12:Q13"/>
    <mergeCell ref="Q14:Q15"/>
    <mergeCell ref="O14:O15"/>
    <mergeCell ref="P14:P15"/>
    <mergeCell ref="Q16:Q17"/>
    <mergeCell ref="O16:O17"/>
    <mergeCell ref="P16:P17"/>
    <mergeCell ref="M39:N40"/>
    <mergeCell ref="M20:Q33"/>
    <mergeCell ref="M41:N42"/>
    <mergeCell ref="O35:O36"/>
    <mergeCell ref="P35:P36"/>
    <mergeCell ref="Q35:Q36"/>
    <mergeCell ref="P37:P38"/>
    <mergeCell ref="O37:O38"/>
    <mergeCell ref="Q41:Q42"/>
    <mergeCell ref="A92:Q93"/>
    <mergeCell ref="B31:G32"/>
    <mergeCell ref="Q39:Q40"/>
    <mergeCell ref="Q37:Q38"/>
    <mergeCell ref="O45:O46"/>
    <mergeCell ref="M35:N36"/>
    <mergeCell ref="P43:P44"/>
    <mergeCell ref="P45:P46"/>
    <mergeCell ref="M43:N44"/>
    <mergeCell ref="M45:N46"/>
    <mergeCell ref="O43:O44"/>
    <mergeCell ref="P39:P40"/>
    <mergeCell ref="P41:P42"/>
    <mergeCell ref="O39:O40"/>
    <mergeCell ref="O41:O42"/>
    <mergeCell ref="M37:N38"/>
  </mergeCells>
  <conditionalFormatting sqref="P10 P12 P14 P16">
    <cfRule type="cellIs" dxfId="8174" priority="4" operator="lessThan">
      <formula>0</formula>
    </cfRule>
  </conditionalFormatting>
  <conditionalFormatting sqref="P39 P41 P43 P45">
    <cfRule type="cellIs" dxfId="8173" priority="1" operator="lessThan">
      <formula>0</formula>
    </cfRule>
  </conditionalFormatting>
  <conditionalFormatting sqref="P8">
    <cfRule type="cellIs" dxfId="8172" priority="3" operator="lessThan">
      <formula>0</formula>
    </cfRule>
  </conditionalFormatting>
  <conditionalFormatting sqref="P37">
    <cfRule type="cellIs" dxfId="8171" priority="2"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98"/>
  <sheetViews>
    <sheetView topLeftCell="A4" zoomScale="85" zoomScaleNormal="85" workbookViewId="0">
      <selection activeCell="B35" sqref="B35"/>
    </sheetView>
  </sheetViews>
  <sheetFormatPr baseColWidth="10" defaultColWidth="11.42578125" defaultRowHeight="15" x14ac:dyDescent="0.25"/>
  <cols>
    <col min="1" max="1" width="1.7109375" style="1" customWidth="1"/>
    <col min="2" max="2" width="52.7109375" style="1" customWidth="1"/>
    <col min="3" max="3" width="9.85546875" style="15" customWidth="1"/>
    <col min="4" max="11" width="11.42578125" style="1"/>
    <col min="12" max="12" width="13.140625" style="1" customWidth="1"/>
    <col min="13" max="13" width="11.42578125" style="1"/>
    <col min="14" max="14" width="13.5703125" style="1" customWidth="1"/>
    <col min="15" max="16384" width="11.42578125" style="1"/>
  </cols>
  <sheetData>
    <row r="1" spans="1:17" ht="15" customHeight="1" x14ac:dyDescent="0.25">
      <c r="A1" s="622" t="s">
        <v>115</v>
      </c>
      <c r="B1" s="622"/>
      <c r="C1" s="622"/>
      <c r="D1" s="622"/>
      <c r="E1" s="622"/>
      <c r="F1" s="622"/>
      <c r="G1" s="622"/>
      <c r="H1" s="622"/>
      <c r="I1" s="622"/>
      <c r="J1" s="622"/>
      <c r="K1" s="622"/>
      <c r="L1" s="622"/>
      <c r="M1" s="622"/>
      <c r="N1" s="622"/>
      <c r="O1" s="622"/>
      <c r="P1" s="622"/>
      <c r="Q1" s="622"/>
    </row>
    <row r="2" spans="1:17" ht="15" customHeight="1" x14ac:dyDescent="0.25">
      <c r="A2" s="622"/>
      <c r="B2" s="622"/>
      <c r="C2" s="622"/>
      <c r="D2" s="622"/>
      <c r="E2" s="622"/>
      <c r="F2" s="622"/>
      <c r="G2" s="622"/>
      <c r="H2" s="622"/>
      <c r="I2" s="622"/>
      <c r="J2" s="622"/>
      <c r="K2" s="622"/>
      <c r="L2" s="622"/>
      <c r="M2" s="622"/>
      <c r="N2" s="622"/>
      <c r="O2" s="622"/>
      <c r="P2" s="622"/>
      <c r="Q2" s="622"/>
    </row>
    <row r="3" spans="1:17" ht="15" customHeight="1" x14ac:dyDescent="0.25">
      <c r="A3" s="622"/>
      <c r="B3" s="622"/>
      <c r="C3" s="622"/>
      <c r="D3" s="622"/>
      <c r="E3" s="622"/>
      <c r="F3" s="622"/>
      <c r="G3" s="622"/>
      <c r="H3" s="622"/>
      <c r="I3" s="622"/>
      <c r="J3" s="622"/>
      <c r="K3" s="622"/>
      <c r="L3" s="622"/>
      <c r="M3" s="622"/>
      <c r="N3" s="622"/>
      <c r="O3" s="622"/>
      <c r="P3" s="622"/>
      <c r="Q3" s="622"/>
    </row>
    <row r="4" spans="1:17" x14ac:dyDescent="0.25">
      <c r="B4" s="59" t="s">
        <v>116</v>
      </c>
      <c r="M4" s="18" t="s">
        <v>117</v>
      </c>
      <c r="N4" s="18"/>
      <c r="O4" s="18" t="s">
        <v>118</v>
      </c>
    </row>
    <row r="5" spans="1:17" x14ac:dyDescent="0.25">
      <c r="B5" s="27"/>
      <c r="K5" s="18"/>
      <c r="L5" s="18"/>
      <c r="M5" s="18"/>
      <c r="N5" s="18"/>
    </row>
    <row r="6" spans="1:17" x14ac:dyDescent="0.25">
      <c r="B6" s="27"/>
      <c r="K6" s="18"/>
      <c r="L6" s="18"/>
      <c r="M6" s="18"/>
      <c r="N6" s="18"/>
    </row>
    <row r="7" spans="1:17" x14ac:dyDescent="0.25">
      <c r="B7" s="27"/>
      <c r="K7" s="18"/>
      <c r="L7" s="18"/>
      <c r="M7" s="18"/>
      <c r="N7" s="18"/>
    </row>
    <row r="8" spans="1:17" x14ac:dyDescent="0.25">
      <c r="B8" s="27"/>
      <c r="K8" s="18"/>
      <c r="L8" s="18"/>
      <c r="M8" s="18"/>
      <c r="N8" s="18"/>
    </row>
    <row r="9" spans="1:17" ht="23.25" x14ac:dyDescent="0.35">
      <c r="B9" s="57" t="s">
        <v>119</v>
      </c>
      <c r="C9" s="43">
        <v>1.7999999999999999E-2</v>
      </c>
      <c r="K9" s="18"/>
      <c r="L9" s="18"/>
      <c r="M9" s="18"/>
      <c r="N9" s="18"/>
    </row>
    <row r="10" spans="1:17" ht="36" x14ac:dyDescent="0.35">
      <c r="B10" s="20" t="s">
        <v>120</v>
      </c>
      <c r="C10" s="48">
        <v>-1E-3</v>
      </c>
      <c r="K10" s="18"/>
      <c r="L10" s="18"/>
      <c r="M10" s="18"/>
      <c r="N10" s="18"/>
    </row>
    <row r="11" spans="1:17" ht="18" x14ac:dyDescent="0.25">
      <c r="B11" s="21" t="s">
        <v>121</v>
      </c>
      <c r="C11" s="44">
        <v>-2E-3</v>
      </c>
      <c r="K11" s="18"/>
      <c r="L11" s="18"/>
      <c r="M11" s="18"/>
      <c r="N11" s="18"/>
    </row>
    <row r="12" spans="1:17" ht="18" x14ac:dyDescent="0.25">
      <c r="B12" s="21" t="s">
        <v>122</v>
      </c>
      <c r="C12" s="45">
        <v>1.7000000000000001E-2</v>
      </c>
      <c r="K12" s="18"/>
      <c r="L12" s="18"/>
      <c r="M12" s="18"/>
      <c r="N12" s="18"/>
    </row>
    <row r="13" spans="1:17" ht="18" x14ac:dyDescent="0.25">
      <c r="B13" s="21" t="s">
        <v>123</v>
      </c>
      <c r="C13" s="45">
        <v>1.4999999999999999E-2</v>
      </c>
      <c r="K13" s="18"/>
      <c r="L13" s="18"/>
      <c r="M13" s="18"/>
      <c r="N13" s="18"/>
    </row>
    <row r="14" spans="1:17" ht="18" x14ac:dyDescent="0.25">
      <c r="B14" s="21" t="s">
        <v>124</v>
      </c>
      <c r="C14" s="45">
        <v>-8.9999999999999993E-3</v>
      </c>
      <c r="K14" s="18"/>
      <c r="L14" s="18"/>
      <c r="M14" s="18"/>
      <c r="N14" s="18"/>
    </row>
    <row r="15" spans="1:17" x14ac:dyDescent="0.25">
      <c r="B15" s="27"/>
      <c r="K15" s="18"/>
      <c r="L15" s="18"/>
      <c r="M15" s="18"/>
      <c r="N15" s="18"/>
    </row>
    <row r="16" spans="1:17" x14ac:dyDescent="0.25">
      <c r="B16" s="27"/>
      <c r="K16" s="18"/>
      <c r="L16" s="18"/>
      <c r="M16" s="18"/>
      <c r="N16" s="18"/>
    </row>
    <row r="17" spans="2:14" x14ac:dyDescent="0.25">
      <c r="B17" s="27"/>
      <c r="K17" s="18"/>
      <c r="L17" s="18"/>
      <c r="M17" s="18"/>
      <c r="N17" s="18"/>
    </row>
    <row r="18" spans="2:14" ht="16.5" customHeight="1" x14ac:dyDescent="0.25">
      <c r="B18" s="623" t="s">
        <v>125</v>
      </c>
      <c r="K18" s="18"/>
      <c r="L18" s="18"/>
      <c r="M18" s="18"/>
      <c r="N18" s="18"/>
    </row>
    <row r="19" spans="2:14" ht="15" customHeight="1" x14ac:dyDescent="0.25">
      <c r="B19" s="624"/>
      <c r="K19" s="18"/>
      <c r="L19" s="18"/>
      <c r="M19" s="18"/>
      <c r="N19" s="18"/>
    </row>
    <row r="20" spans="2:14" ht="15" customHeight="1" x14ac:dyDescent="0.25">
      <c r="B20" s="624"/>
      <c r="K20" s="18"/>
      <c r="L20" s="18"/>
      <c r="M20" s="18"/>
      <c r="N20" s="18"/>
    </row>
    <row r="21" spans="2:14" ht="15" customHeight="1" x14ac:dyDescent="0.25">
      <c r="B21" s="624"/>
      <c r="K21" s="18"/>
      <c r="L21" s="18"/>
      <c r="M21" s="18"/>
      <c r="N21" s="18"/>
    </row>
    <row r="22" spans="2:14" ht="15" customHeight="1" x14ac:dyDescent="0.25">
      <c r="B22" s="624"/>
      <c r="K22" s="18"/>
      <c r="L22" s="18"/>
      <c r="M22" s="18"/>
      <c r="N22" s="18"/>
    </row>
    <row r="23" spans="2:14" ht="15" customHeight="1" x14ac:dyDescent="0.25">
      <c r="B23" s="624"/>
      <c r="K23" s="18"/>
      <c r="L23" s="18"/>
      <c r="M23" s="18"/>
      <c r="N23" s="18"/>
    </row>
    <row r="24" spans="2:14" ht="15" customHeight="1" x14ac:dyDescent="0.25">
      <c r="B24" s="624"/>
      <c r="C24" s="46"/>
      <c r="K24" s="18"/>
      <c r="L24" s="18"/>
      <c r="M24" s="18"/>
      <c r="N24" s="18"/>
    </row>
    <row r="25" spans="2:14" x14ac:dyDescent="0.25">
      <c r="B25" s="624"/>
      <c r="K25" s="18"/>
      <c r="L25" s="18"/>
      <c r="M25" s="18"/>
      <c r="N25" s="18"/>
    </row>
    <row r="26" spans="2:14" x14ac:dyDescent="0.25">
      <c r="B26" s="625"/>
      <c r="K26" s="18"/>
      <c r="L26" s="18"/>
      <c r="M26" s="18"/>
      <c r="N26" s="18"/>
    </row>
    <row r="27" spans="2:14" x14ac:dyDescent="0.25">
      <c r="B27" s="27"/>
      <c r="K27" s="18"/>
      <c r="L27" s="18"/>
      <c r="M27" s="18"/>
      <c r="N27" s="18"/>
    </row>
    <row r="28" spans="2:14" x14ac:dyDescent="0.25">
      <c r="B28" s="27"/>
      <c r="K28" s="18"/>
      <c r="L28" s="18"/>
      <c r="M28" s="18"/>
      <c r="N28" s="18"/>
    </row>
    <row r="29" spans="2:14" x14ac:dyDescent="0.25">
      <c r="B29" s="27"/>
      <c r="K29" s="18"/>
      <c r="L29" s="18"/>
      <c r="M29" s="18"/>
      <c r="N29" s="18"/>
    </row>
    <row r="30" spans="2:14" x14ac:dyDescent="0.25">
      <c r="B30" s="9"/>
    </row>
    <row r="35" spans="2:3" x14ac:dyDescent="0.25">
      <c r="B35" s="19"/>
      <c r="C35" s="47"/>
    </row>
    <row r="36" spans="2:3" ht="23.25" x14ac:dyDescent="0.35">
      <c r="B36" s="20" t="s">
        <v>126</v>
      </c>
      <c r="C36" s="43">
        <v>1.2E-2</v>
      </c>
    </row>
    <row r="37" spans="2:3" ht="18" x14ac:dyDescent="0.25">
      <c r="B37" s="21" t="s">
        <v>127</v>
      </c>
      <c r="C37" s="44">
        <v>8.9999999999999993E-3</v>
      </c>
    </row>
    <row r="38" spans="2:3" ht="18" x14ac:dyDescent="0.25">
      <c r="B38" s="21" t="s">
        <v>128</v>
      </c>
      <c r="C38" s="45">
        <v>2.1000000000000001E-2</v>
      </c>
    </row>
    <row r="39" spans="2:3" ht="18" x14ac:dyDescent="0.25">
      <c r="B39" s="21" t="s">
        <v>129</v>
      </c>
      <c r="C39" s="45">
        <v>1.6E-2</v>
      </c>
    </row>
    <row r="40" spans="2:3" x14ac:dyDescent="0.25">
      <c r="B40" s="19"/>
      <c r="C40" s="47"/>
    </row>
    <row r="42" spans="2:3" ht="23.25" x14ac:dyDescent="0.25">
      <c r="B42" s="23" t="s">
        <v>130</v>
      </c>
      <c r="C42" s="43">
        <v>-0.01</v>
      </c>
    </row>
    <row r="43" spans="2:3" ht="18" x14ac:dyDescent="0.25">
      <c r="B43" s="21" t="s">
        <v>131</v>
      </c>
      <c r="C43" s="44">
        <v>-6.8000000000000005E-2</v>
      </c>
    </row>
    <row r="44" spans="2:3" ht="18" x14ac:dyDescent="0.25">
      <c r="B44" s="21" t="s">
        <v>132</v>
      </c>
      <c r="C44" s="45">
        <v>-0.04</v>
      </c>
    </row>
    <row r="45" spans="2:3" ht="18" x14ac:dyDescent="0.25">
      <c r="B45" s="21" t="s">
        <v>133</v>
      </c>
      <c r="C45" s="45">
        <v>-7.1999999999999995E-2</v>
      </c>
    </row>
    <row r="46" spans="2:3" ht="18" x14ac:dyDescent="0.25">
      <c r="B46" s="21" t="s">
        <v>134</v>
      </c>
      <c r="C46" s="45">
        <v>4.9000000000000002E-2</v>
      </c>
    </row>
    <row r="47" spans="2:3" ht="18" x14ac:dyDescent="0.25">
      <c r="B47" s="21" t="s">
        <v>135</v>
      </c>
      <c r="C47" s="45">
        <v>2.3E-2</v>
      </c>
    </row>
    <row r="48" spans="2:3" ht="18" x14ac:dyDescent="0.25">
      <c r="B48" s="21" t="s">
        <v>136</v>
      </c>
      <c r="C48" s="45">
        <v>4.1000000000000002E-2</v>
      </c>
    </row>
    <row r="49" spans="2:3" x14ac:dyDescent="0.25">
      <c r="B49" s="19"/>
      <c r="C49" s="47"/>
    </row>
    <row r="53" spans="2:3" ht="36" x14ac:dyDescent="0.35">
      <c r="B53" s="20" t="s">
        <v>137</v>
      </c>
      <c r="C53" s="43">
        <v>4.9000000000000002E-2</v>
      </c>
    </row>
    <row r="54" spans="2:3" ht="18" x14ac:dyDescent="0.25">
      <c r="B54" s="21" t="s">
        <v>138</v>
      </c>
      <c r="C54" s="44">
        <v>-1.7000000000000001E-2</v>
      </c>
    </row>
    <row r="55" spans="2:3" ht="18" x14ac:dyDescent="0.25">
      <c r="B55" s="21" t="s">
        <v>139</v>
      </c>
      <c r="C55" s="45">
        <v>4.1000000000000002E-2</v>
      </c>
    </row>
    <row r="56" spans="2:3" ht="18" x14ac:dyDescent="0.25">
      <c r="B56" s="21" t="s">
        <v>140</v>
      </c>
      <c r="C56" s="45">
        <v>-3.5000000000000003E-2</v>
      </c>
    </row>
    <row r="58" spans="2:3" ht="23.25" x14ac:dyDescent="0.25">
      <c r="B58" s="23" t="s">
        <v>141</v>
      </c>
      <c r="C58" s="43">
        <v>-7.0000000000000001E-3</v>
      </c>
    </row>
    <row r="59" spans="2:3" ht="18" x14ac:dyDescent="0.25">
      <c r="B59" s="21" t="s">
        <v>142</v>
      </c>
      <c r="C59" s="44">
        <v>7.0999999999999994E-2</v>
      </c>
    </row>
    <row r="60" spans="2:3" ht="30" x14ac:dyDescent="0.25">
      <c r="B60" s="21" t="s">
        <v>143</v>
      </c>
      <c r="C60" s="45">
        <v>-0.104</v>
      </c>
    </row>
    <row r="61" spans="2:3" x14ac:dyDescent="0.25">
      <c r="B61" s="19"/>
      <c r="C61" s="47"/>
    </row>
    <row r="62" spans="2:3" x14ac:dyDescent="0.25">
      <c r="B62" s="19"/>
      <c r="C62" s="47"/>
    </row>
    <row r="63" spans="2:3" ht="23.25" x14ac:dyDescent="0.25">
      <c r="B63" s="23" t="s">
        <v>144</v>
      </c>
      <c r="C63" s="43">
        <v>-3.5999999999999997E-2</v>
      </c>
    </row>
    <row r="64" spans="2:3" ht="18" x14ac:dyDescent="0.25">
      <c r="B64" s="21" t="s">
        <v>145</v>
      </c>
      <c r="C64" s="44">
        <v>-4.0000000000000001E-3</v>
      </c>
    </row>
    <row r="65" spans="2:3" ht="18" x14ac:dyDescent="0.25">
      <c r="B65" s="21" t="s">
        <v>146</v>
      </c>
      <c r="C65" s="45">
        <v>-3.9E-2</v>
      </c>
    </row>
    <row r="66" spans="2:3" ht="18" x14ac:dyDescent="0.25">
      <c r="B66" s="21" t="s">
        <v>147</v>
      </c>
      <c r="C66" s="45">
        <v>-0.16</v>
      </c>
    </row>
    <row r="67" spans="2:3" ht="18" x14ac:dyDescent="0.25">
      <c r="B67" s="21" t="s">
        <v>148</v>
      </c>
      <c r="C67" s="45">
        <v>-1.9E-2</v>
      </c>
    </row>
    <row r="68" spans="2:3" x14ac:dyDescent="0.25">
      <c r="B68" s="19"/>
      <c r="C68" s="47"/>
    </row>
    <row r="69" spans="2:3" x14ac:dyDescent="0.25">
      <c r="B69" s="19"/>
      <c r="C69" s="47"/>
    </row>
    <row r="70" spans="2:3" x14ac:dyDescent="0.25">
      <c r="B70" s="19"/>
      <c r="C70" s="47"/>
    </row>
    <row r="71" spans="2:3" ht="54" x14ac:dyDescent="0.35">
      <c r="B71" s="20" t="s">
        <v>149</v>
      </c>
      <c r="C71" s="43">
        <v>3.7999999999999999E-2</v>
      </c>
    </row>
    <row r="72" spans="2:3" ht="18" x14ac:dyDescent="0.3">
      <c r="B72" s="41" t="s">
        <v>150</v>
      </c>
      <c r="C72" s="44">
        <v>6.7000000000000004E-2</v>
      </c>
    </row>
    <row r="73" spans="2:3" ht="18" x14ac:dyDescent="0.3">
      <c r="B73" s="22" t="s">
        <v>151</v>
      </c>
      <c r="C73" s="45">
        <v>2.8000000000000001E-2</v>
      </c>
    </row>
    <row r="74" spans="2:3" ht="18" x14ac:dyDescent="0.25">
      <c r="B74" s="21" t="s">
        <v>152</v>
      </c>
      <c r="C74" s="45">
        <v>2.4E-2</v>
      </c>
    </row>
    <row r="75" spans="2:3" x14ac:dyDescent="0.25">
      <c r="C75" s="47"/>
    </row>
    <row r="76" spans="2:3" x14ac:dyDescent="0.25">
      <c r="C76" s="47"/>
    </row>
    <row r="77" spans="2:3" ht="36" x14ac:dyDescent="0.35">
      <c r="B77" s="20" t="s">
        <v>153</v>
      </c>
      <c r="C77" s="43">
        <v>3.4000000000000002E-2</v>
      </c>
    </row>
    <row r="78" spans="2:3" ht="18" x14ac:dyDescent="0.25">
      <c r="B78" s="21" t="s">
        <v>154</v>
      </c>
      <c r="C78" s="44">
        <v>4.2000000000000003E-2</v>
      </c>
    </row>
    <row r="79" spans="2:3" ht="18" x14ac:dyDescent="0.25">
      <c r="B79" s="21" t="s">
        <v>155</v>
      </c>
      <c r="C79" s="45">
        <v>4.1000000000000002E-2</v>
      </c>
    </row>
    <row r="80" spans="2:3" ht="18" x14ac:dyDescent="0.25">
      <c r="B80" s="21" t="s">
        <v>156</v>
      </c>
      <c r="C80" s="45">
        <v>1.2E-2</v>
      </c>
    </row>
    <row r="81" spans="2:3" ht="18" x14ac:dyDescent="0.25">
      <c r="B81" s="21" t="s">
        <v>157</v>
      </c>
      <c r="C81" s="45">
        <v>3.1E-2</v>
      </c>
    </row>
    <row r="82" spans="2:3" x14ac:dyDescent="0.25">
      <c r="C82" s="47"/>
    </row>
    <row r="83" spans="2:3" x14ac:dyDescent="0.25">
      <c r="C83" s="47"/>
    </row>
    <row r="84" spans="2:3" ht="36" x14ac:dyDescent="0.35">
      <c r="B84" s="20" t="s">
        <v>158</v>
      </c>
      <c r="C84" s="43">
        <v>1.0999999999999999E-2</v>
      </c>
    </row>
    <row r="85" spans="2:3" ht="18" x14ac:dyDescent="0.25">
      <c r="B85" s="21" t="s">
        <v>159</v>
      </c>
      <c r="C85" s="44">
        <v>0.01</v>
      </c>
    </row>
    <row r="86" spans="2:3" ht="18" x14ac:dyDescent="0.25">
      <c r="B86" s="21" t="s">
        <v>160</v>
      </c>
      <c r="C86" s="45">
        <v>7.0000000000000001E-3</v>
      </c>
    </row>
    <row r="87" spans="2:3" ht="30" x14ac:dyDescent="0.25">
      <c r="B87" s="21" t="s">
        <v>161</v>
      </c>
      <c r="C87" s="45">
        <v>1.4999999999999999E-2</v>
      </c>
    </row>
    <row r="98" spans="2:2" ht="15.75" x14ac:dyDescent="0.3">
      <c r="B98" s="5"/>
    </row>
  </sheetData>
  <sheetProtection selectLockedCells="1" selectUnlockedCells="1"/>
  <mergeCells count="2">
    <mergeCell ref="A1:Q3"/>
    <mergeCell ref="B18:B26"/>
  </mergeCells>
  <conditionalFormatting sqref="C9:C14">
    <cfRule type="cellIs" dxfId="8170" priority="9" operator="lessThan">
      <formula>0</formula>
    </cfRule>
  </conditionalFormatting>
  <conditionalFormatting sqref="C53:C56">
    <cfRule type="cellIs" dxfId="8169" priority="8" operator="lessThan">
      <formula>0</formula>
    </cfRule>
  </conditionalFormatting>
  <conditionalFormatting sqref="C63:C67">
    <cfRule type="cellIs" dxfId="8168" priority="7" operator="lessThan">
      <formula>0</formula>
    </cfRule>
  </conditionalFormatting>
  <conditionalFormatting sqref="C42:C48">
    <cfRule type="cellIs" dxfId="8167" priority="6" operator="lessThan">
      <formula>0</formula>
    </cfRule>
  </conditionalFormatting>
  <conditionalFormatting sqref="C84:C87">
    <cfRule type="cellIs" dxfId="8166" priority="5" operator="lessThan">
      <formula>0</formula>
    </cfRule>
  </conditionalFormatting>
  <conditionalFormatting sqref="C58:C60">
    <cfRule type="cellIs" dxfId="8165" priority="4" operator="lessThan">
      <formula>0</formula>
    </cfRule>
  </conditionalFormatting>
  <conditionalFormatting sqref="C36:C39">
    <cfRule type="cellIs" dxfId="8164" priority="3" operator="lessThan">
      <formula>0</formula>
    </cfRule>
  </conditionalFormatting>
  <conditionalFormatting sqref="C71:C74">
    <cfRule type="cellIs" dxfId="8163" priority="2" operator="lessThan">
      <formula>0</formula>
    </cfRule>
  </conditionalFormatting>
  <conditionalFormatting sqref="C77:C81">
    <cfRule type="cellIs" dxfId="8162" priority="1"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Portada</vt:lpstr>
      <vt:lpstr>EMMET</vt:lpstr>
      <vt:lpstr>Datos EMMET</vt:lpstr>
      <vt:lpstr>IPI</vt:lpstr>
      <vt:lpstr>Datos IPI</vt:lpstr>
      <vt:lpstr>EMS</vt:lpstr>
      <vt:lpstr>Datos EMS</vt:lpstr>
      <vt:lpstr>Exportaciones</vt:lpstr>
      <vt:lpstr>PIB ant</vt:lpstr>
      <vt:lpstr>Datos CE</vt:lpstr>
      <vt:lpstr>Importaciones</vt:lpstr>
      <vt:lpstr>Movimiento Portuario</vt:lpstr>
      <vt:lpstr>Datos MP</vt:lpstr>
      <vt:lpstr>PIB</vt:lpstr>
      <vt:lpstr>Datos PIB</vt:lpstr>
      <vt:lpstr>RNDC</vt:lpstr>
      <vt:lpstr>RNDC (2)</vt:lpstr>
      <vt:lpstr>IPT</vt:lpstr>
      <vt:lpstr>Datos ICTC</vt:lpstr>
      <vt:lpstr>ICTC</vt:lpstr>
      <vt:lpstr>Datos ACPM</vt:lpstr>
      <vt:lpstr>ACPM</vt:lpstr>
      <vt:lpstr>Demanda de Energía</vt:lpstr>
      <vt:lpstr>Datos Dda Ener</vt:lpstr>
      <vt:lpstr>Piratería</vt:lpstr>
      <vt:lpstr>Accidentalidad Vial</vt:lpstr>
      <vt:lpstr>Trans. Carga Accidentalidad</vt:lpstr>
      <vt:lpstr>Portal Logístico de Colombi (2</vt:lpstr>
      <vt:lpstr>Portal Logístico de Colombia</vt:lpstr>
      <vt:lpstr>Competitividad</vt:lpstr>
      <vt:lpstr>Índ. Desempeño Logístico</vt:lpstr>
      <vt:lpstr>Observatorio Nacional Logística</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proyectos1</dc:creator>
  <cp:keywords/>
  <dc:description/>
  <cp:lastModifiedBy>ASISINVESTIGACIONES</cp:lastModifiedBy>
  <cp:revision/>
  <dcterms:created xsi:type="dcterms:W3CDTF">2012-02-10T16:12:32Z</dcterms:created>
  <dcterms:modified xsi:type="dcterms:W3CDTF">2022-09-28T21:08:18Z</dcterms:modified>
  <cp:category/>
  <cp:contentStatus/>
</cp:coreProperties>
</file>